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et\Desktop\"/>
    </mc:Choice>
  </mc:AlternateContent>
  <bookViews>
    <workbookView xWindow="0" yWindow="0" windowWidth="12240" windowHeight="9192"/>
  </bookViews>
  <sheets>
    <sheet name="Scores" sheetId="1" r:id="rId1"/>
    <sheet name="Results summary" sheetId="2" r:id="rId2"/>
  </sheets>
  <definedNames>
    <definedName name="_xlnm._FilterDatabase" localSheetId="0" hidden="1">Scores!$B$6:$AA$28</definedName>
  </definedNames>
  <calcPr calcId="162913"/>
</workbook>
</file>

<file path=xl/calcChain.xml><?xml version="1.0" encoding="utf-8"?>
<calcChain xmlns="http://schemas.openxmlformats.org/spreadsheetml/2006/main">
  <c r="W26" i="1" l="1"/>
  <c r="M21" i="1" l="1"/>
  <c r="N21" i="1" s="1"/>
  <c r="Q21" i="1"/>
  <c r="T21" i="1"/>
  <c r="W21" i="1"/>
  <c r="M27" i="1"/>
  <c r="N27" i="1" s="1"/>
  <c r="Q27" i="1"/>
  <c r="T27" i="1"/>
  <c r="W27" i="1"/>
  <c r="M28" i="1"/>
  <c r="N28" i="1" s="1"/>
  <c r="Q28" i="1"/>
  <c r="T28" i="1"/>
  <c r="W28" i="1"/>
  <c r="M22" i="1"/>
  <c r="N22" i="1" s="1"/>
  <c r="Q22" i="1"/>
  <c r="T22" i="1"/>
  <c r="W22" i="1"/>
  <c r="M23" i="1"/>
  <c r="N23" i="1" s="1"/>
  <c r="Q23" i="1"/>
  <c r="T23" i="1"/>
  <c r="W23" i="1"/>
  <c r="M24" i="1"/>
  <c r="N24" i="1" s="1"/>
  <c r="Q24" i="1"/>
  <c r="T24" i="1"/>
  <c r="W24" i="1"/>
  <c r="M25" i="1"/>
  <c r="N25" i="1" s="1"/>
  <c r="Q25" i="1"/>
  <c r="T25" i="1"/>
  <c r="W25" i="1"/>
  <c r="M17" i="1"/>
  <c r="N17" i="1" s="1"/>
  <c r="Q17" i="1"/>
  <c r="T17" i="1"/>
  <c r="W17" i="1"/>
  <c r="M18" i="1"/>
  <c r="N18" i="1" s="1"/>
  <c r="Q18" i="1"/>
  <c r="T18" i="1"/>
  <c r="W18" i="1"/>
  <c r="M19" i="1"/>
  <c r="N19" i="1" s="1"/>
  <c r="Q19" i="1"/>
  <c r="T19" i="1"/>
  <c r="W19" i="1"/>
  <c r="M20" i="1"/>
  <c r="N20" i="1" s="1"/>
  <c r="Q20" i="1"/>
  <c r="T20" i="1"/>
  <c r="W20" i="1"/>
  <c r="M14" i="1"/>
  <c r="N14" i="1" s="1"/>
  <c r="Q14" i="1"/>
  <c r="T14" i="1"/>
  <c r="W14" i="1"/>
  <c r="M15" i="1"/>
  <c r="N15" i="1" s="1"/>
  <c r="Q15" i="1"/>
  <c r="T15" i="1"/>
  <c r="W15" i="1"/>
  <c r="M16" i="1"/>
  <c r="N16" i="1" s="1"/>
  <c r="Q16" i="1"/>
  <c r="T16" i="1"/>
  <c r="W16" i="1"/>
  <c r="M10" i="1"/>
  <c r="N10" i="1" s="1"/>
  <c r="Q10" i="1"/>
  <c r="T10" i="1"/>
  <c r="W10" i="1"/>
  <c r="M11" i="1"/>
  <c r="N11" i="1" s="1"/>
  <c r="Q11" i="1"/>
  <c r="T11" i="1"/>
  <c r="W11" i="1"/>
  <c r="M12" i="1"/>
  <c r="N12" i="1" s="1"/>
  <c r="Q12" i="1"/>
  <c r="T12" i="1"/>
  <c r="W12" i="1"/>
  <c r="M13" i="1"/>
  <c r="N13" i="1" s="1"/>
  <c r="Q13" i="1"/>
  <c r="T13" i="1"/>
  <c r="W13" i="1"/>
  <c r="M5" i="1"/>
  <c r="N5" i="1" s="1"/>
  <c r="Q5" i="1"/>
  <c r="T5" i="1"/>
  <c r="W5" i="1"/>
  <c r="M6" i="1"/>
  <c r="N6" i="1" s="1"/>
  <c r="Q6" i="1"/>
  <c r="T6" i="1"/>
  <c r="W6" i="1"/>
  <c r="M7" i="1"/>
  <c r="N7" i="1" s="1"/>
  <c r="Q7" i="1"/>
  <c r="T7" i="1"/>
  <c r="W7" i="1"/>
  <c r="M8" i="1"/>
  <c r="N8" i="1" s="1"/>
  <c r="Q8" i="1"/>
  <c r="T8" i="1"/>
  <c r="W8" i="1"/>
  <c r="M9" i="1"/>
  <c r="N9" i="1" s="1"/>
  <c r="Q9" i="1"/>
  <c r="T9" i="1"/>
  <c r="W9" i="1"/>
  <c r="Y16" i="1" l="1"/>
  <c r="Z16" i="1" s="1"/>
  <c r="Y8" i="1"/>
  <c r="Z8" i="1" s="1"/>
  <c r="Y24" i="1"/>
  <c r="Z24" i="1" s="1"/>
  <c r="Y14" i="1"/>
  <c r="Z14" i="1" s="1"/>
  <c r="Y22" i="1"/>
  <c r="Y11" i="1"/>
  <c r="Z11" i="1" s="1"/>
  <c r="Y13" i="1"/>
  <c r="Z13" i="1" s="1"/>
  <c r="Y27" i="1"/>
  <c r="Z27" i="1" s="1"/>
  <c r="Y17" i="1"/>
  <c r="Y19" i="1"/>
  <c r="Z19" i="1" s="1"/>
  <c r="Y6" i="1"/>
  <c r="Z6" i="1" s="1"/>
  <c r="Y9" i="1"/>
  <c r="Z9" i="1" s="1"/>
  <c r="Y7" i="1"/>
  <c r="Y5" i="1"/>
  <c r="Z5" i="1" s="1"/>
  <c r="Y12" i="1"/>
  <c r="Z12" i="1" s="1"/>
  <c r="Y10" i="1"/>
  <c r="Z10" i="1" s="1"/>
  <c r="Y15" i="1"/>
  <c r="Z15" i="1" s="1"/>
  <c r="Y20" i="1"/>
  <c r="Z20" i="1" s="1"/>
  <c r="Y18" i="1"/>
  <c r="Z18" i="1" s="1"/>
  <c r="Y25" i="1"/>
  <c r="Z25" i="1" s="1"/>
  <c r="Y28" i="1"/>
  <c r="Y21" i="1"/>
  <c r="Z21" i="1" s="1"/>
  <c r="Y23" i="1"/>
  <c r="Z23" i="1" s="1"/>
  <c r="Z17" i="1"/>
  <c r="Z7" i="1"/>
  <c r="Z22" i="1"/>
  <c r="Z28" i="1"/>
  <c r="T26" i="1"/>
  <c r="M26" i="1"/>
  <c r="N26" i="1" s="1"/>
  <c r="Q26" i="1" l="1"/>
  <c r="Y26" i="1" s="1"/>
  <c r="Z26" i="1" l="1"/>
  <c r="O23" i="2" l="1"/>
  <c r="O17" i="2" l="1"/>
  <c r="O22" i="2"/>
  <c r="O24" i="2"/>
  <c r="O21" i="2"/>
  <c r="O20" i="2"/>
  <c r="O16" i="2"/>
  <c r="O19" i="2"/>
  <c r="O18" i="2"/>
</calcChain>
</file>

<file path=xl/sharedStrings.xml><?xml version="1.0" encoding="utf-8"?>
<sst xmlns="http://schemas.openxmlformats.org/spreadsheetml/2006/main" count="120" uniqueCount="91">
  <si>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</si>
  <si>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</si>
  <si>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</si>
  <si>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</si>
  <si>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</si>
  <si>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</si>
  <si>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</si>
  <si>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</si>
  <si>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</si>
  <si>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</si>
  <si>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</si>
  <si>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</si>
  <si>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</si>
  <si>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</si>
  <si>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</si>
  <si>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</si>
  <si>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</si>
  <si>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</si>
  <si>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</si>
  <si>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</si>
  <si>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</si>
  <si>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</si>
  <si>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</si>
  <si>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D</t>
  </si>
  <si>
    <t>Raw Score</t>
  </si>
  <si>
    <t>%</t>
  </si>
  <si>
    <t>Exam</t>
  </si>
  <si>
    <t>/20</t>
  </si>
  <si>
    <t>L6</t>
  </si>
  <si>
    <t>L7</t>
  </si>
  <si>
    <t>L8</t>
  </si>
  <si>
    <t>/30</t>
  </si>
  <si>
    <t>Presentation</t>
  </si>
  <si>
    <t>SEE BELOW</t>
  </si>
  <si>
    <t>First name</t>
  </si>
  <si>
    <t>Student ID</t>
  </si>
  <si>
    <t>Project</t>
  </si>
  <si>
    <t>WONGSATHORN</t>
  </si>
  <si>
    <t>NAKNOI</t>
  </si>
  <si>
    <t>ALEXANDER</t>
  </si>
  <si>
    <t>ORSINI</t>
  </si>
  <si>
    <t>NAPHUSSAWAN</t>
  </si>
  <si>
    <t>WONGCHANTARAMANEE</t>
  </si>
  <si>
    <t>RATTAPONG</t>
  </si>
  <si>
    <t>MAISUWAN</t>
  </si>
  <si>
    <t>SIRIKAN</t>
  </si>
  <si>
    <t>ARUNRAT</t>
  </si>
  <si>
    <t>THOMAS JEAN</t>
  </si>
  <si>
    <t>PIERRE LESAIN</t>
  </si>
  <si>
    <t>SUPAPONG</t>
  </si>
  <si>
    <t>SRISAWAT</t>
  </si>
  <si>
    <t>JONATHAN</t>
  </si>
  <si>
    <t>ROBEDILLO</t>
  </si>
  <si>
    <t>GLORY LYN</t>
  </si>
  <si>
    <t>LEGASPI</t>
  </si>
  <si>
    <t>RAKSINA</t>
  </si>
  <si>
    <t>UJUGATANOND</t>
  </si>
  <si>
    <t>SAMUEL TRISTAN</t>
  </si>
  <si>
    <t>BALADAD</t>
  </si>
  <si>
    <t>JANGHUN</t>
  </si>
  <si>
    <t>KIM</t>
  </si>
  <si>
    <t>YOUNGHUN</t>
  </si>
  <si>
    <t>JIRALAVAN</t>
  </si>
  <si>
    <t>PHONGERN</t>
  </si>
  <si>
    <t>JULANOP</t>
  </si>
  <si>
    <t>JIWANANTAPRAWAT</t>
  </si>
  <si>
    <t>KEDSARAPHORN</t>
  </si>
  <si>
    <t>PHUMSIRI</t>
  </si>
  <si>
    <t>KRAISORN</t>
  </si>
  <si>
    <t>WATCHARASANSIT</t>
  </si>
  <si>
    <t>PANCHEEWA</t>
  </si>
  <si>
    <t>RUENROM</t>
  </si>
  <si>
    <t>THOMAS PHILIPPE DENIS</t>
  </si>
  <si>
    <t>BOUET</t>
  </si>
  <si>
    <t>WACHAREEPUN</t>
  </si>
  <si>
    <t>NUMSARAPHATNUK</t>
  </si>
  <si>
    <t>CHANOKSUDA</t>
  </si>
  <si>
    <t>SUKUTHAI</t>
  </si>
  <si>
    <t>MAKARA</t>
  </si>
  <si>
    <t>NHEM</t>
  </si>
  <si>
    <t>PHOUTHASONE</t>
  </si>
  <si>
    <t>SINGTHIN</t>
  </si>
  <si>
    <t>ROBERT WILLIAM</t>
  </si>
  <si>
    <t>CARNEY</t>
  </si>
  <si>
    <t>/8</t>
  </si>
  <si>
    <t>/25</t>
  </si>
  <si>
    <t>Final Score</t>
  </si>
  <si>
    <t>/10</t>
  </si>
  <si>
    <t>E</t>
  </si>
  <si>
    <t>/40</t>
  </si>
  <si>
    <t>Dropped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</si>
</sst>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6"/>
      <name val="Cordia New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Tahoma"/>
      <family val="2"/>
      <charset val="222"/>
    </font>
    <font>
      <sz val="11"/>
      <color rgb="FFFF0000"/>
      <name val="Calibri"/>
      <family val="2"/>
    </font>
    <font>
      <sz val="12"/>
      <name val="Calibri"/>
      <family val="2"/>
    </font>
    <font>
      <sz val="10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1"/>
      <color indexed="8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1" applyBorder="0">
      <protection locked="0"/>
    </xf>
    <xf numFmtId="0" fontId="13" fillId="0" borderId="0"/>
    <xf numFmtId="0" fontId="13" fillId="0" borderId="0"/>
    <xf numFmtId="0" fontId="14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8" fillId="4" borderId="0" xfId="0" applyFont="1" applyFill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9" fillId="4" borderId="0" xfId="0" applyFont="1" applyFill="1"/>
    <xf numFmtId="164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12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9" fillId="8" borderId="2" xfId="0" applyNumberFormat="1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protection locked="0"/>
    </xf>
    <xf numFmtId="0" fontId="15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164" fontId="3" fillId="9" borderId="2" xfId="0" applyNumberFormat="1" applyFont="1" applyFill="1" applyBorder="1" applyAlignment="1" applyProtection="1">
      <alignment horizontal="center" wrapText="1"/>
    </xf>
    <xf numFmtId="164" fontId="9" fillId="9" borderId="2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right"/>
      <protection locked="0"/>
    </xf>
    <xf numFmtId="0" fontId="6" fillId="0" borderId="6" xfId="0" applyFont="1" applyFill="1" applyBorder="1" applyAlignment="1" applyProtection="1">
      <protection locked="0"/>
    </xf>
    <xf numFmtId="0" fontId="1" fillId="10" borderId="2" xfId="0" applyFont="1" applyFill="1" applyBorder="1" applyAlignment="1">
      <alignment horizontal="center"/>
    </xf>
    <xf numFmtId="0" fontId="1" fillId="10" borderId="13" xfId="0" applyFont="1" applyFill="1" applyBorder="1" applyAlignment="1" applyProtection="1">
      <alignment horizontal="center"/>
      <protection locked="0"/>
    </xf>
    <xf numFmtId="0" fontId="1" fillId="10" borderId="13" xfId="0" applyFont="1" applyFill="1" applyBorder="1" applyProtection="1">
      <protection locked="0"/>
    </xf>
    <xf numFmtId="0" fontId="1" fillId="10" borderId="13" xfId="0" applyFont="1" applyFill="1" applyBorder="1" applyAlignment="1" applyProtection="1">
      <alignment horizontal="left"/>
      <protection locked="0"/>
    </xf>
    <xf numFmtId="0" fontId="17" fillId="8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16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16" fontId="19" fillId="3" borderId="2" xfId="0" applyNumberFormat="1" applyFont="1" applyFill="1" applyBorder="1" applyAlignment="1" applyProtection="1">
      <alignment wrapText="1"/>
      <protection locked="0"/>
    </xf>
    <xf numFmtId="0" fontId="16" fillId="6" borderId="5" xfId="0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 applyProtection="1">
      <protection locked="0"/>
    </xf>
    <xf numFmtId="0" fontId="20" fillId="0" borderId="0" xfId="0" applyFont="1" applyProtection="1">
      <protection locked="0"/>
    </xf>
    <xf numFmtId="0" fontId="21" fillId="9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Alignment="1">
      <alignment horizontal="center"/>
    </xf>
    <xf numFmtId="0" fontId="1" fillId="11" borderId="13" xfId="0" applyFont="1" applyFill="1" applyBorder="1" applyAlignment="1" applyProtection="1">
      <alignment horizontal="center"/>
      <protection locked="0"/>
    </xf>
    <xf numFmtId="0" fontId="1" fillId="11" borderId="13" xfId="0" applyFont="1" applyFill="1" applyBorder="1" applyProtection="1">
      <protection locked="0"/>
    </xf>
    <xf numFmtId="0" fontId="1" fillId="11" borderId="13" xfId="0" applyFont="1" applyFill="1" applyBorder="1" applyAlignment="1" applyProtection="1">
      <alignment horizontal="left"/>
      <protection locked="0"/>
    </xf>
    <xf numFmtId="0" fontId="22" fillId="9" borderId="1" xfId="0" applyFont="1" applyFill="1" applyBorder="1" applyAlignment="1" applyProtection="1">
      <alignment horizontal="center"/>
      <protection locked="0"/>
    </xf>
    <xf numFmtId="0" fontId="23" fillId="9" borderId="4" xfId="0" applyFont="1" applyFill="1" applyBorder="1" applyAlignment="1">
      <alignment horizontal="center"/>
    </xf>
    <xf numFmtId="0" fontId="16" fillId="2" borderId="1" xfId="1" applyFont="1" applyBorder="1" applyAlignment="1">
      <alignment horizontal="center"/>
      <protection locked="0"/>
    </xf>
    <xf numFmtId="0" fontId="12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1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7" borderId="1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4" fillId="9" borderId="2" xfId="0" applyFont="1" applyFill="1" applyBorder="1" applyAlignment="1">
      <alignment horizontal="center"/>
    </xf>
    <xf numFmtId="0" fontId="1" fillId="9" borderId="13" xfId="0" applyFont="1" applyFill="1" applyBorder="1" applyAlignment="1" applyProtection="1">
      <alignment horizontal="center"/>
      <protection locked="0"/>
    </xf>
    <xf numFmtId="0" fontId="1" fillId="9" borderId="13" xfId="0" applyFont="1" applyFill="1" applyBorder="1" applyProtection="1">
      <protection locked="0"/>
    </xf>
    <xf numFmtId="0" fontId="1" fillId="9" borderId="13" xfId="0" applyFont="1" applyFill="1" applyBorder="1" applyAlignment="1" applyProtection="1">
      <alignment horizontal="left"/>
      <protection locked="0"/>
    </xf>
    <xf numFmtId="164" fontId="4" fillId="9" borderId="2" xfId="0" applyNumberFormat="1" applyFont="1" applyFill="1" applyBorder="1" applyAlignment="1" applyProtection="1">
      <alignment horizontal="center"/>
    </xf>
    <xf numFmtId="0" fontId="4" fillId="9" borderId="2" xfId="0" applyFont="1" applyFill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Normal 7" xfId="4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49-4B14-BEA9-B55B843B1C59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9-4B14-BEA9-B55B843B1C59}"/>
                </c:ext>
              </c:extLst>
            </c:dLbl>
            <c:dLbl>
              <c:idx val="1"/>
              <c:layout>
                <c:manualLayout>
                  <c:x val="1.1008745364319517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49-4B14-BEA9-B55B843B1C59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49-4B14-BEA9-B55B843B1C59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66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49-4B14-BEA9-B55B843B1C59}"/>
                </c:ext>
              </c:extLst>
            </c:dLbl>
            <c:dLbl>
              <c:idx val="4"/>
              <c:layout>
                <c:manualLayout>
                  <c:x val="-2.2165265779024966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49-4B14-BEA9-B55B843B1C59}"/>
                </c:ext>
              </c:extLst>
            </c:dLbl>
            <c:dLbl>
              <c:idx val="5"/>
              <c:layout>
                <c:manualLayout>
                  <c:x val="-2.4973275101746052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49-4B14-BEA9-B55B843B1C59}"/>
                </c:ext>
              </c:extLst>
            </c:dLbl>
            <c:dLbl>
              <c:idx val="6"/>
              <c:layout>
                <c:manualLayout>
                  <c:x val="1.5439871635478873E-2"/>
                  <c:y val="-0.135515418392607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49-4B14-BEA9-B55B843B1C59}"/>
                </c:ext>
              </c:extLst>
            </c:dLbl>
            <c:dLbl>
              <c:idx val="7"/>
              <c:layout>
                <c:manualLayout>
                  <c:x val="7.8374261921713997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49-4B14-BEA9-B55B843B1C5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8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49-4B14-BEA9-B55B843B1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6206"/>
          <c:y val="9.2499906705974549E-2"/>
          <c:w val="6.0975697875822514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418469</xdr:colOff>
      <xdr:row>30</xdr:row>
      <xdr:rowOff>188617</xdr:rowOff>
    </xdr:from>
    <xdr:to>
      <xdr:col>1</xdr:col>
      <xdr:colOff>418469</xdr:colOff>
      <xdr:row>34</xdr:row>
      <xdr:rowOff>83842</xdr:rowOff>
    </xdr:to>
    <xdr:cxnSp macro="">
      <xdr:nvCxnSpPr>
        <xdr:cNvPr id="3" name="Straight Arrow Connector 2"/>
        <xdr:cNvCxnSpPr/>
      </xdr:nvCxnSpPr>
      <xdr:spPr>
        <a:xfrm>
          <a:off x="1310355" y="449218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5</xdr:row>
      <xdr:rowOff>19050</xdr:rowOff>
    </xdr:from>
    <xdr:to>
      <xdr:col>12</xdr:col>
      <xdr:colOff>518582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0.15087</cdr:x>
      <cdr:y>0.01528</cdr:y>
    </cdr:from>
    <cdr:to>
      <cdr:x>0.80451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9953" y="61532"/>
          <a:ext cx="4635521" cy="670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+mn-lt"/>
              <a:cs typeface="Calibri Light" pitchFamily="34" charset="0"/>
            </a:rPr>
            <a:t>MCS 2160 Language For Mass Communication (2019)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1"/>
  <sheetViews>
    <sheetView tabSelected="1" zoomScaleNormal="100" workbookViewId="0">
      <pane xSplit="4" topLeftCell="J1" activePane="topRight" state="frozen"/>
      <selection pane="topRight" activeCell="Q11" sqref="Q11"/>
    </sheetView>
  </sheetViews>
  <sheetFormatPr defaultColWidth="9.109375" defaultRowHeight="14.4" x14ac:dyDescent="0.3"/>
  <cols>
    <col min="1" max="1" width="13.44140625" style="2" customWidth="1"/>
    <col min="2" max="2" width="13.33203125" style="2" customWidth="1"/>
    <col min="3" max="3" width="25.5546875" style="1" bestFit="1" customWidth="1"/>
    <col min="4" max="4" width="24.109375" style="1" bestFit="1" customWidth="1"/>
    <col min="5" max="10" width="3.5546875" style="1" customWidth="1"/>
    <col min="11" max="11" width="3.5546875" style="30" customWidth="1"/>
    <col min="12" max="12" width="3.5546875" style="1" customWidth="1"/>
    <col min="13" max="13" width="5.88671875" style="1" bestFit="1" customWidth="1"/>
    <col min="14" max="14" width="4.6640625" style="1" bestFit="1" customWidth="1"/>
    <col min="15" max="15" width="2.33203125" customWidth="1"/>
    <col min="16" max="16" width="9.88671875" bestFit="1" customWidth="1"/>
    <col min="17" max="17" width="6.109375" bestFit="1" customWidth="1"/>
    <col min="18" max="18" width="3" customWidth="1"/>
    <col min="19" max="19" width="9.88671875" bestFit="1" customWidth="1"/>
    <col min="20" max="20" width="6.109375" bestFit="1" customWidth="1"/>
    <col min="21" max="21" width="3" customWidth="1"/>
    <col min="22" max="22" width="9.88671875" bestFit="1" customWidth="1"/>
    <col min="23" max="23" width="5.33203125" customWidth="1"/>
    <col min="24" max="24" width="2.33203125" customWidth="1"/>
    <col min="25" max="25" width="10.44140625" style="1" bestFit="1" customWidth="1"/>
    <col min="26" max="26" width="9.109375" style="1" customWidth="1"/>
    <col min="27" max="27" width="74.6640625" style="1" bestFit="1" customWidth="1"/>
    <col min="28" max="28" width="7.88671875" style="1" bestFit="1" customWidth="1"/>
    <col min="29" max="29" width="18.33203125" style="1" customWidth="1"/>
    <col min="30" max="30" width="34" style="1" customWidth="1"/>
    <col min="31" max="31" width="17.6640625" style="1" customWidth="1"/>
    <col min="32" max="38" width="9.109375" style="1"/>
    <col min="39" max="39" width="6.88671875" style="1" customWidth="1"/>
    <col min="40" max="16384" width="9.109375" style="1"/>
  </cols>
  <sheetData>
    <row r="2" spans="1:26" ht="15.6" x14ac:dyDescent="0.3">
      <c r="A2" s="48" t="s">
        <v>0</v>
      </c>
      <c r="B2" s="48" t="s">
        <v>35</v>
      </c>
      <c r="C2" s="49" t="s">
        <v>34</v>
      </c>
      <c r="D2" s="49" t="s">
        <v>1</v>
      </c>
      <c r="E2" s="46" t="s">
        <v>2</v>
      </c>
      <c r="F2" s="35"/>
      <c r="G2" s="27"/>
      <c r="H2" s="45"/>
      <c r="I2" s="4"/>
      <c r="J2" s="4"/>
      <c r="K2" s="29"/>
      <c r="L2" s="4"/>
      <c r="M2" s="4"/>
      <c r="N2" s="5"/>
      <c r="P2" s="58" t="s">
        <v>32</v>
      </c>
      <c r="Q2" s="60"/>
      <c r="S2" s="58" t="s">
        <v>36</v>
      </c>
      <c r="T2" s="60"/>
      <c r="V2" s="58" t="s">
        <v>26</v>
      </c>
      <c r="W2" s="59"/>
      <c r="X2" s="19"/>
      <c r="Y2" s="56" t="s">
        <v>3</v>
      </c>
      <c r="Z2" s="57"/>
    </row>
    <row r="3" spans="1:26" ht="23.4" x14ac:dyDescent="0.6">
      <c r="A3" s="7"/>
      <c r="B3" s="7"/>
      <c r="C3" s="8"/>
      <c r="D3" s="36"/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28</v>
      </c>
      <c r="K3" s="47" t="s">
        <v>29</v>
      </c>
      <c r="L3" s="47" t="s">
        <v>30</v>
      </c>
      <c r="M3" s="43" t="s">
        <v>20</v>
      </c>
      <c r="N3" s="44" t="s">
        <v>21</v>
      </c>
      <c r="P3" s="41" t="s">
        <v>24</v>
      </c>
      <c r="Q3" s="42" t="s">
        <v>25</v>
      </c>
      <c r="S3" s="41" t="s">
        <v>24</v>
      </c>
      <c r="T3" s="42" t="s">
        <v>25</v>
      </c>
      <c r="V3" s="41" t="s">
        <v>24</v>
      </c>
      <c r="W3" s="42" t="s">
        <v>25</v>
      </c>
      <c r="Y3" s="51" t="s">
        <v>86</v>
      </c>
      <c r="Z3" s="51" t="s">
        <v>9</v>
      </c>
    </row>
    <row r="4" spans="1:26" x14ac:dyDescent="0.3">
      <c r="A4" s="24"/>
      <c r="B4" s="24"/>
      <c r="C4" s="25"/>
      <c r="D4" s="25"/>
      <c r="E4" s="23"/>
      <c r="F4" s="23"/>
      <c r="G4" s="23"/>
      <c r="H4" s="23"/>
      <c r="I4" s="23"/>
      <c r="J4" s="23"/>
      <c r="K4" s="31"/>
      <c r="L4" s="23"/>
      <c r="M4" s="26" t="s">
        <v>84</v>
      </c>
      <c r="N4" s="20" t="s">
        <v>87</v>
      </c>
      <c r="P4" s="22" t="s">
        <v>27</v>
      </c>
      <c r="Q4" s="22" t="s">
        <v>27</v>
      </c>
      <c r="S4" s="22" t="s">
        <v>31</v>
      </c>
      <c r="T4" s="22" t="s">
        <v>31</v>
      </c>
      <c r="V4" s="22" t="s">
        <v>85</v>
      </c>
      <c r="W4" s="22" t="s">
        <v>89</v>
      </c>
      <c r="Y4" s="20" t="s">
        <v>10</v>
      </c>
      <c r="Z4" s="21"/>
    </row>
    <row r="5" spans="1:26" x14ac:dyDescent="0.3">
      <c r="A5" s="37" t="s">
        <v>17</v>
      </c>
      <c r="B5" s="38">
        <v>5853020468</v>
      </c>
      <c r="C5" s="39" t="s">
        <v>47</v>
      </c>
      <c r="D5" s="40" t="s">
        <v>48</v>
      </c>
      <c r="E5" s="3">
        <v>0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0</v>
      </c>
      <c r="L5" s="3">
        <v>1</v>
      </c>
      <c r="M5" s="32">
        <f t="shared" ref="M5:M28" si="0">SUM(E5:L5)</f>
        <v>6</v>
      </c>
      <c r="N5" s="33">
        <f t="shared" ref="N5:N28" si="1">M5/8*10</f>
        <v>7.5</v>
      </c>
      <c r="O5" s="15"/>
      <c r="P5" s="28">
        <v>16</v>
      </c>
      <c r="Q5" s="34">
        <f t="shared" ref="Q5:Q28" si="2">P5</f>
        <v>16</v>
      </c>
      <c r="S5" s="28">
        <v>24</v>
      </c>
      <c r="T5" s="34">
        <f t="shared" ref="T5:T28" si="3">S5</f>
        <v>24</v>
      </c>
      <c r="V5" s="18">
        <v>23</v>
      </c>
      <c r="W5" s="34">
        <f t="shared" ref="W5:W28" si="4">V5/25*40</f>
        <v>36.800000000000004</v>
      </c>
      <c r="Y5" s="16">
        <f t="shared" ref="Y5:Y28" si="5">N5+W5+Q5+T5</f>
        <v>84.300000000000011</v>
      </c>
      <c r="Z5" s="17" t="str">
        <f t="shared" ref="Z5:Z28" si="6">IF(Y5&gt;=79.5,"A",IF(Y5&gt;=74.5,"B+",IF(Y5&gt;=69.5,"B",IF(Y5&gt;=64.5,"C+",IF(Y5&gt;=59.5,"C",IF(Y5&gt;=54.5,"D+",IF(Y5&gt;=44.5,"D",IF(Y5&lt;44.5,"FAIL"))))))))</f>
        <v>A</v>
      </c>
    </row>
    <row r="6" spans="1:26" x14ac:dyDescent="0.3">
      <c r="A6" s="37" t="s">
        <v>17</v>
      </c>
      <c r="B6" s="38">
        <v>5853520038</v>
      </c>
      <c r="C6" s="39" t="s">
        <v>51</v>
      </c>
      <c r="D6" s="40" t="s">
        <v>52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0</v>
      </c>
      <c r="K6" s="3">
        <v>1</v>
      </c>
      <c r="L6" s="3">
        <v>1</v>
      </c>
      <c r="M6" s="32">
        <f t="shared" si="0"/>
        <v>7</v>
      </c>
      <c r="N6" s="33">
        <f t="shared" si="1"/>
        <v>8.75</v>
      </c>
      <c r="O6" s="15"/>
      <c r="P6" s="28">
        <v>16</v>
      </c>
      <c r="Q6" s="34">
        <f t="shared" si="2"/>
        <v>16</v>
      </c>
      <c r="S6" s="28">
        <v>24</v>
      </c>
      <c r="T6" s="34">
        <f t="shared" si="3"/>
        <v>24</v>
      </c>
      <c r="V6" s="18">
        <v>14</v>
      </c>
      <c r="W6" s="34">
        <f t="shared" si="4"/>
        <v>22.400000000000002</v>
      </c>
      <c r="Y6" s="16">
        <f t="shared" si="5"/>
        <v>71.150000000000006</v>
      </c>
      <c r="Z6" s="17" t="str">
        <f t="shared" si="6"/>
        <v>B</v>
      </c>
    </row>
    <row r="7" spans="1:26" x14ac:dyDescent="0.3">
      <c r="A7" s="37" t="s">
        <v>17</v>
      </c>
      <c r="B7" s="38">
        <v>5953510046</v>
      </c>
      <c r="C7" s="39" t="s">
        <v>59</v>
      </c>
      <c r="D7" s="40" t="s">
        <v>60</v>
      </c>
      <c r="E7" s="3">
        <v>1</v>
      </c>
      <c r="F7" s="3">
        <v>1</v>
      </c>
      <c r="G7" s="3">
        <v>0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2">
        <f t="shared" si="0"/>
        <v>7</v>
      </c>
      <c r="N7" s="33">
        <f t="shared" si="1"/>
        <v>8.75</v>
      </c>
      <c r="O7" s="15"/>
      <c r="P7" s="28">
        <v>16</v>
      </c>
      <c r="Q7" s="34">
        <f t="shared" si="2"/>
        <v>16</v>
      </c>
      <c r="S7" s="28">
        <v>24</v>
      </c>
      <c r="T7" s="34">
        <f t="shared" si="3"/>
        <v>24</v>
      </c>
      <c r="V7" s="18">
        <v>20</v>
      </c>
      <c r="W7" s="34">
        <f t="shared" si="4"/>
        <v>32</v>
      </c>
      <c r="Y7" s="16">
        <f t="shared" si="5"/>
        <v>80.75</v>
      </c>
      <c r="Z7" s="17" t="str">
        <f t="shared" si="6"/>
        <v>A</v>
      </c>
    </row>
    <row r="8" spans="1:26" x14ac:dyDescent="0.3">
      <c r="A8" s="37" t="s">
        <v>17</v>
      </c>
      <c r="B8" s="38">
        <v>5953510095</v>
      </c>
      <c r="C8" s="39" t="s">
        <v>61</v>
      </c>
      <c r="D8" s="40" t="s">
        <v>60</v>
      </c>
      <c r="E8" s="3">
        <v>1</v>
      </c>
      <c r="F8" s="3">
        <v>1</v>
      </c>
      <c r="G8" s="3">
        <v>0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2">
        <f t="shared" si="0"/>
        <v>7</v>
      </c>
      <c r="N8" s="33">
        <f t="shared" si="1"/>
        <v>8.75</v>
      </c>
      <c r="O8" s="15"/>
      <c r="P8" s="28">
        <v>16</v>
      </c>
      <c r="Q8" s="34">
        <f t="shared" si="2"/>
        <v>16</v>
      </c>
      <c r="S8" s="28">
        <v>24</v>
      </c>
      <c r="T8" s="34">
        <f t="shared" si="3"/>
        <v>24</v>
      </c>
      <c r="V8" s="18">
        <v>22</v>
      </c>
      <c r="W8" s="34">
        <f t="shared" si="4"/>
        <v>35.200000000000003</v>
      </c>
      <c r="Y8" s="16">
        <f t="shared" si="5"/>
        <v>83.95</v>
      </c>
      <c r="Z8" s="17" t="str">
        <f t="shared" si="6"/>
        <v>A</v>
      </c>
    </row>
    <row r="9" spans="1:26" x14ac:dyDescent="0.3">
      <c r="A9" s="37" t="s">
        <v>17</v>
      </c>
      <c r="B9" s="38">
        <v>6053520083</v>
      </c>
      <c r="C9" s="39" t="s">
        <v>82</v>
      </c>
      <c r="D9" s="40" t="s">
        <v>83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2">
        <f t="shared" si="0"/>
        <v>8</v>
      </c>
      <c r="N9" s="33">
        <f t="shared" si="1"/>
        <v>10</v>
      </c>
      <c r="O9" s="15"/>
      <c r="P9" s="28">
        <v>16</v>
      </c>
      <c r="Q9" s="34">
        <f t="shared" si="2"/>
        <v>16</v>
      </c>
      <c r="S9" s="28">
        <v>24</v>
      </c>
      <c r="T9" s="34">
        <f t="shared" si="3"/>
        <v>24</v>
      </c>
      <c r="V9" s="18">
        <v>22</v>
      </c>
      <c r="W9" s="34">
        <f t="shared" si="4"/>
        <v>35.200000000000003</v>
      </c>
      <c r="Y9" s="16">
        <f t="shared" si="5"/>
        <v>85.2</v>
      </c>
      <c r="Z9" s="17" t="str">
        <f t="shared" si="6"/>
        <v>A</v>
      </c>
    </row>
    <row r="10" spans="1:26" x14ac:dyDescent="0.3">
      <c r="A10" s="52" t="s">
        <v>11</v>
      </c>
      <c r="B10" s="53">
        <v>6053010044</v>
      </c>
      <c r="C10" s="54" t="s">
        <v>68</v>
      </c>
      <c r="D10" s="55" t="s">
        <v>69</v>
      </c>
      <c r="E10" s="3">
        <v>1</v>
      </c>
      <c r="F10" s="3">
        <v>1</v>
      </c>
      <c r="G10" s="3">
        <v>1</v>
      </c>
      <c r="H10" s="3">
        <v>0</v>
      </c>
      <c r="I10" s="3">
        <v>1</v>
      </c>
      <c r="J10" s="3">
        <v>0</v>
      </c>
      <c r="K10" s="3">
        <v>1</v>
      </c>
      <c r="L10" s="3">
        <v>1</v>
      </c>
      <c r="M10" s="32">
        <f t="shared" si="0"/>
        <v>6</v>
      </c>
      <c r="N10" s="33">
        <f t="shared" si="1"/>
        <v>7.5</v>
      </c>
      <c r="O10" s="15"/>
      <c r="P10" s="28">
        <v>11</v>
      </c>
      <c r="Q10" s="34">
        <f t="shared" si="2"/>
        <v>11</v>
      </c>
      <c r="S10" s="28">
        <v>24</v>
      </c>
      <c r="T10" s="34">
        <f t="shared" si="3"/>
        <v>24</v>
      </c>
      <c r="V10" s="18">
        <v>14</v>
      </c>
      <c r="W10" s="34">
        <f t="shared" si="4"/>
        <v>22.400000000000002</v>
      </c>
      <c r="Y10" s="16">
        <f t="shared" si="5"/>
        <v>64.900000000000006</v>
      </c>
      <c r="Z10" s="17" t="str">
        <f t="shared" si="6"/>
        <v>C+</v>
      </c>
    </row>
    <row r="11" spans="1:26" x14ac:dyDescent="0.3">
      <c r="A11" s="52" t="s">
        <v>11</v>
      </c>
      <c r="B11" s="53">
        <v>6053010069</v>
      </c>
      <c r="C11" s="54" t="s">
        <v>70</v>
      </c>
      <c r="D11" s="55" t="s">
        <v>71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2">
        <f t="shared" si="0"/>
        <v>8</v>
      </c>
      <c r="N11" s="33">
        <f t="shared" si="1"/>
        <v>10</v>
      </c>
      <c r="O11" s="15"/>
      <c r="P11" s="28">
        <v>11</v>
      </c>
      <c r="Q11" s="34">
        <f t="shared" si="2"/>
        <v>11</v>
      </c>
      <c r="S11" s="28">
        <v>24</v>
      </c>
      <c r="T11" s="34">
        <f t="shared" si="3"/>
        <v>24</v>
      </c>
      <c r="V11" s="18">
        <v>17</v>
      </c>
      <c r="W11" s="34">
        <f t="shared" si="4"/>
        <v>27.200000000000003</v>
      </c>
      <c r="Y11" s="16">
        <f t="shared" si="5"/>
        <v>72.2</v>
      </c>
      <c r="Z11" s="17" t="str">
        <f t="shared" si="6"/>
        <v>B</v>
      </c>
    </row>
    <row r="12" spans="1:26" x14ac:dyDescent="0.3">
      <c r="A12" s="52" t="s">
        <v>11</v>
      </c>
      <c r="B12" s="53">
        <v>6053010093</v>
      </c>
      <c r="C12" s="54" t="s">
        <v>74</v>
      </c>
      <c r="D12" s="55" t="s">
        <v>75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2">
        <f t="shared" si="0"/>
        <v>8</v>
      </c>
      <c r="N12" s="33">
        <f t="shared" si="1"/>
        <v>10</v>
      </c>
      <c r="O12" s="15"/>
      <c r="P12" s="28">
        <v>11</v>
      </c>
      <c r="Q12" s="34">
        <f t="shared" si="2"/>
        <v>11</v>
      </c>
      <c r="S12" s="28">
        <v>24</v>
      </c>
      <c r="T12" s="34">
        <f t="shared" si="3"/>
        <v>24</v>
      </c>
      <c r="V12" s="18">
        <v>18</v>
      </c>
      <c r="W12" s="34">
        <f t="shared" si="4"/>
        <v>28.799999999999997</v>
      </c>
      <c r="Y12" s="16">
        <f t="shared" si="5"/>
        <v>73.8</v>
      </c>
      <c r="Z12" s="17" t="str">
        <f t="shared" si="6"/>
        <v>B</v>
      </c>
    </row>
    <row r="13" spans="1:26" x14ac:dyDescent="0.3">
      <c r="A13" s="52" t="s">
        <v>11</v>
      </c>
      <c r="B13" s="53">
        <v>6053510050</v>
      </c>
      <c r="C13" s="54" t="s">
        <v>80</v>
      </c>
      <c r="D13" s="55" t="s">
        <v>81</v>
      </c>
      <c r="E13" s="3">
        <v>1</v>
      </c>
      <c r="F13" s="3">
        <v>0</v>
      </c>
      <c r="G13" s="3">
        <v>1</v>
      </c>
      <c r="H13" s="3">
        <v>0</v>
      </c>
      <c r="I13" s="3">
        <v>1</v>
      </c>
      <c r="J13" s="3">
        <v>1</v>
      </c>
      <c r="K13" s="3">
        <v>1</v>
      </c>
      <c r="L13" s="3">
        <v>1</v>
      </c>
      <c r="M13" s="32">
        <f t="shared" si="0"/>
        <v>6</v>
      </c>
      <c r="N13" s="33">
        <f t="shared" si="1"/>
        <v>7.5</v>
      </c>
      <c r="O13" s="15"/>
      <c r="P13" s="28">
        <v>11</v>
      </c>
      <c r="Q13" s="34">
        <f t="shared" si="2"/>
        <v>11</v>
      </c>
      <c r="S13" s="28">
        <v>24</v>
      </c>
      <c r="T13" s="34">
        <f t="shared" si="3"/>
        <v>24</v>
      </c>
      <c r="V13" s="18">
        <v>10</v>
      </c>
      <c r="W13" s="34">
        <f t="shared" si="4"/>
        <v>16</v>
      </c>
      <c r="Y13" s="16">
        <f t="shared" si="5"/>
        <v>58.5</v>
      </c>
      <c r="Z13" s="17" t="str">
        <f t="shared" si="6"/>
        <v>D+</v>
      </c>
    </row>
    <row r="14" spans="1:26" x14ac:dyDescent="0.3">
      <c r="A14" s="37" t="s">
        <v>13</v>
      </c>
      <c r="B14" s="38">
        <v>5853010022</v>
      </c>
      <c r="C14" s="39" t="s">
        <v>39</v>
      </c>
      <c r="D14" s="40" t="s">
        <v>40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2">
        <f t="shared" si="0"/>
        <v>8</v>
      </c>
      <c r="N14" s="33">
        <f t="shared" si="1"/>
        <v>10</v>
      </c>
      <c r="O14" s="15"/>
      <c r="P14" s="28">
        <v>0</v>
      </c>
      <c r="Q14" s="34">
        <f t="shared" si="2"/>
        <v>0</v>
      </c>
      <c r="S14" s="28">
        <v>21</v>
      </c>
      <c r="T14" s="34">
        <f t="shared" si="3"/>
        <v>21</v>
      </c>
      <c r="V14" s="18">
        <v>23</v>
      </c>
      <c r="W14" s="34">
        <f t="shared" si="4"/>
        <v>36.800000000000004</v>
      </c>
      <c r="Y14" s="16">
        <f t="shared" si="5"/>
        <v>67.800000000000011</v>
      </c>
      <c r="Z14" s="17" t="str">
        <f t="shared" si="6"/>
        <v>C+</v>
      </c>
    </row>
    <row r="15" spans="1:26" x14ac:dyDescent="0.3">
      <c r="A15" s="37" t="s">
        <v>13</v>
      </c>
      <c r="B15" s="38">
        <v>5953010047</v>
      </c>
      <c r="C15" s="39" t="s">
        <v>53</v>
      </c>
      <c r="D15" s="40" t="s">
        <v>54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0</v>
      </c>
      <c r="K15" s="3">
        <v>0</v>
      </c>
      <c r="L15" s="3">
        <v>1</v>
      </c>
      <c r="M15" s="32">
        <f t="shared" si="0"/>
        <v>6</v>
      </c>
      <c r="N15" s="33">
        <f t="shared" si="1"/>
        <v>7.5</v>
      </c>
      <c r="O15" s="15"/>
      <c r="P15" s="28">
        <v>15.5</v>
      </c>
      <c r="Q15" s="34">
        <f t="shared" si="2"/>
        <v>15.5</v>
      </c>
      <c r="S15" s="28">
        <v>21</v>
      </c>
      <c r="T15" s="34">
        <f t="shared" si="3"/>
        <v>21</v>
      </c>
      <c r="V15" s="18">
        <v>17</v>
      </c>
      <c r="W15" s="34">
        <f t="shared" si="4"/>
        <v>27.200000000000003</v>
      </c>
      <c r="Y15" s="16">
        <f t="shared" si="5"/>
        <v>71.2</v>
      </c>
      <c r="Z15" s="17" t="str">
        <f t="shared" si="6"/>
        <v>B</v>
      </c>
    </row>
    <row r="16" spans="1:26" x14ac:dyDescent="0.3">
      <c r="A16" s="37" t="s">
        <v>13</v>
      </c>
      <c r="B16" s="38">
        <v>6053010085</v>
      </c>
      <c r="C16" s="39" t="s">
        <v>72</v>
      </c>
      <c r="D16" s="40" t="s">
        <v>73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2">
        <f t="shared" si="0"/>
        <v>8</v>
      </c>
      <c r="N16" s="33">
        <f t="shared" si="1"/>
        <v>10</v>
      </c>
      <c r="O16" s="15"/>
      <c r="P16" s="28">
        <v>15.5</v>
      </c>
      <c r="Q16" s="34">
        <f t="shared" si="2"/>
        <v>15.5</v>
      </c>
      <c r="S16" s="28">
        <v>21</v>
      </c>
      <c r="T16" s="34">
        <f t="shared" si="3"/>
        <v>21</v>
      </c>
      <c r="V16" s="18">
        <v>16</v>
      </c>
      <c r="W16" s="34">
        <f t="shared" si="4"/>
        <v>25.6</v>
      </c>
      <c r="Y16" s="16">
        <f t="shared" si="5"/>
        <v>72.099999999999994</v>
      </c>
      <c r="Z16" s="17" t="str">
        <f t="shared" si="6"/>
        <v>B</v>
      </c>
    </row>
    <row r="17" spans="1:26" x14ac:dyDescent="0.3">
      <c r="A17" s="52" t="s">
        <v>23</v>
      </c>
      <c r="B17" s="53">
        <v>5953010120</v>
      </c>
      <c r="C17" s="54" t="s">
        <v>55</v>
      </c>
      <c r="D17" s="55" t="s">
        <v>56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0</v>
      </c>
      <c r="L17" s="3">
        <v>1</v>
      </c>
      <c r="M17" s="32">
        <f t="shared" si="0"/>
        <v>7</v>
      </c>
      <c r="N17" s="33">
        <f t="shared" si="1"/>
        <v>8.75</v>
      </c>
      <c r="O17" s="15"/>
      <c r="P17" s="28">
        <v>11</v>
      </c>
      <c r="Q17" s="34">
        <f t="shared" si="2"/>
        <v>11</v>
      </c>
      <c r="S17" s="28">
        <v>25</v>
      </c>
      <c r="T17" s="34">
        <f t="shared" si="3"/>
        <v>25</v>
      </c>
      <c r="V17" s="18">
        <v>11</v>
      </c>
      <c r="W17" s="34">
        <f t="shared" si="4"/>
        <v>17.600000000000001</v>
      </c>
      <c r="Y17" s="16">
        <f t="shared" si="5"/>
        <v>62.35</v>
      </c>
      <c r="Z17" s="17" t="str">
        <f t="shared" si="6"/>
        <v>C</v>
      </c>
    </row>
    <row r="18" spans="1:26" x14ac:dyDescent="0.3">
      <c r="A18" s="52" t="s">
        <v>23</v>
      </c>
      <c r="B18" s="53">
        <v>6053010010</v>
      </c>
      <c r="C18" s="54" t="s">
        <v>62</v>
      </c>
      <c r="D18" s="55" t="s">
        <v>63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2">
        <f t="shared" si="0"/>
        <v>8</v>
      </c>
      <c r="N18" s="33">
        <f t="shared" si="1"/>
        <v>10</v>
      </c>
      <c r="O18" s="15"/>
      <c r="P18" s="28">
        <v>11</v>
      </c>
      <c r="Q18" s="34">
        <f t="shared" si="2"/>
        <v>11</v>
      </c>
      <c r="S18" s="28">
        <v>25</v>
      </c>
      <c r="T18" s="34">
        <f t="shared" si="3"/>
        <v>25</v>
      </c>
      <c r="V18" s="18">
        <v>16</v>
      </c>
      <c r="W18" s="34">
        <f t="shared" si="4"/>
        <v>25.6</v>
      </c>
      <c r="Y18" s="16">
        <f t="shared" si="5"/>
        <v>71.599999999999994</v>
      </c>
      <c r="Z18" s="17" t="str">
        <f t="shared" si="6"/>
        <v>B</v>
      </c>
    </row>
    <row r="19" spans="1:26" x14ac:dyDescent="0.3">
      <c r="A19" s="52" t="s">
        <v>23</v>
      </c>
      <c r="B19" s="53">
        <v>6053010028</v>
      </c>
      <c r="C19" s="54" t="s">
        <v>64</v>
      </c>
      <c r="D19" s="55" t="s">
        <v>65</v>
      </c>
      <c r="E19" s="3">
        <v>1</v>
      </c>
      <c r="F19" s="3">
        <v>1</v>
      </c>
      <c r="G19" s="3">
        <v>1</v>
      </c>
      <c r="H19" s="3">
        <v>1</v>
      </c>
      <c r="I19" s="3">
        <v>0</v>
      </c>
      <c r="J19" s="3">
        <v>1</v>
      </c>
      <c r="K19" s="3">
        <v>1</v>
      </c>
      <c r="L19" s="3">
        <v>1</v>
      </c>
      <c r="M19" s="32">
        <f t="shared" si="0"/>
        <v>7</v>
      </c>
      <c r="N19" s="33">
        <f t="shared" si="1"/>
        <v>8.75</v>
      </c>
      <c r="O19" s="15"/>
      <c r="P19" s="28">
        <v>11</v>
      </c>
      <c r="Q19" s="34">
        <f t="shared" si="2"/>
        <v>11</v>
      </c>
      <c r="S19" s="28">
        <v>25</v>
      </c>
      <c r="T19" s="34">
        <f t="shared" si="3"/>
        <v>25</v>
      </c>
      <c r="V19" s="18">
        <v>21</v>
      </c>
      <c r="W19" s="34">
        <f t="shared" si="4"/>
        <v>33.6</v>
      </c>
      <c r="Y19" s="16">
        <f t="shared" si="5"/>
        <v>78.349999999999994</v>
      </c>
      <c r="Z19" s="17" t="str">
        <f t="shared" si="6"/>
        <v>B+</v>
      </c>
    </row>
    <row r="20" spans="1:26" x14ac:dyDescent="0.3">
      <c r="A20" s="52" t="s">
        <v>23</v>
      </c>
      <c r="B20" s="53">
        <v>6053010036</v>
      </c>
      <c r="C20" s="54" t="s">
        <v>66</v>
      </c>
      <c r="D20" s="55" t="s">
        <v>67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2">
        <f t="shared" si="0"/>
        <v>8</v>
      </c>
      <c r="N20" s="33">
        <f t="shared" si="1"/>
        <v>10</v>
      </c>
      <c r="O20" s="15"/>
      <c r="P20" s="28">
        <v>11</v>
      </c>
      <c r="Q20" s="34">
        <f t="shared" si="2"/>
        <v>11</v>
      </c>
      <c r="S20" s="28">
        <v>25</v>
      </c>
      <c r="T20" s="34">
        <f t="shared" si="3"/>
        <v>25</v>
      </c>
      <c r="V20" s="18">
        <v>18</v>
      </c>
      <c r="W20" s="34">
        <f t="shared" si="4"/>
        <v>28.799999999999997</v>
      </c>
      <c r="Y20" s="16">
        <f t="shared" si="5"/>
        <v>74.8</v>
      </c>
      <c r="Z20" s="17" t="str">
        <f t="shared" si="6"/>
        <v>B+</v>
      </c>
    </row>
    <row r="21" spans="1:26" x14ac:dyDescent="0.3">
      <c r="A21" s="66" t="s">
        <v>90</v>
      </c>
      <c r="B21" s="67">
        <v>6053510027</v>
      </c>
      <c r="C21" s="68" t="s">
        <v>78</v>
      </c>
      <c r="D21" s="69" t="s">
        <v>79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2">
        <f t="shared" si="0"/>
        <v>0</v>
      </c>
      <c r="N21" s="33">
        <f t="shared" si="1"/>
        <v>0</v>
      </c>
      <c r="O21" s="15"/>
      <c r="P21" s="28">
        <v>0</v>
      </c>
      <c r="Q21" s="34">
        <f t="shared" si="2"/>
        <v>0</v>
      </c>
      <c r="S21" s="28">
        <v>0</v>
      </c>
      <c r="T21" s="34">
        <f t="shared" si="3"/>
        <v>0</v>
      </c>
      <c r="V21" s="18">
        <v>0</v>
      </c>
      <c r="W21" s="34">
        <f t="shared" si="4"/>
        <v>0</v>
      </c>
      <c r="Y21" s="70">
        <f t="shared" si="5"/>
        <v>0</v>
      </c>
      <c r="Z21" s="71" t="str">
        <f t="shared" si="6"/>
        <v>FAIL</v>
      </c>
    </row>
    <row r="22" spans="1:26" s="50" customFormat="1" x14ac:dyDescent="0.3">
      <c r="A22" s="37" t="s">
        <v>88</v>
      </c>
      <c r="B22" s="38">
        <v>5853020195</v>
      </c>
      <c r="C22" s="39" t="s">
        <v>41</v>
      </c>
      <c r="D22" s="40" t="s">
        <v>42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2">
        <f t="shared" si="0"/>
        <v>8</v>
      </c>
      <c r="N22" s="33">
        <f t="shared" si="1"/>
        <v>10</v>
      </c>
      <c r="O22" s="15"/>
      <c r="P22" s="28">
        <v>19</v>
      </c>
      <c r="Q22" s="34">
        <f t="shared" si="2"/>
        <v>19</v>
      </c>
      <c r="R22"/>
      <c r="S22" s="28">
        <v>28</v>
      </c>
      <c r="T22" s="34">
        <f t="shared" si="3"/>
        <v>28</v>
      </c>
      <c r="U22"/>
      <c r="V22" s="18">
        <v>19</v>
      </c>
      <c r="W22" s="34">
        <f t="shared" si="4"/>
        <v>30.4</v>
      </c>
      <c r="X22"/>
      <c r="Y22" s="16">
        <f t="shared" si="5"/>
        <v>87.4</v>
      </c>
      <c r="Z22" s="17" t="str">
        <f t="shared" si="6"/>
        <v>A</v>
      </c>
    </row>
    <row r="23" spans="1:26" ht="16.5" customHeight="1" x14ac:dyDescent="0.3">
      <c r="A23" s="37" t="s">
        <v>88</v>
      </c>
      <c r="B23" s="38">
        <v>5853020351</v>
      </c>
      <c r="C23" s="39" t="s">
        <v>43</v>
      </c>
      <c r="D23" s="40" t="s">
        <v>44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2">
        <f t="shared" si="0"/>
        <v>8</v>
      </c>
      <c r="N23" s="33">
        <f t="shared" si="1"/>
        <v>10</v>
      </c>
      <c r="O23" s="15"/>
      <c r="P23" s="28">
        <v>19</v>
      </c>
      <c r="Q23" s="34">
        <f t="shared" si="2"/>
        <v>19</v>
      </c>
      <c r="S23" s="28">
        <v>28</v>
      </c>
      <c r="T23" s="34">
        <f t="shared" si="3"/>
        <v>28</v>
      </c>
      <c r="V23" s="18">
        <v>15</v>
      </c>
      <c r="W23" s="34">
        <f t="shared" si="4"/>
        <v>24</v>
      </c>
      <c r="Y23" s="16">
        <f t="shared" si="5"/>
        <v>81</v>
      </c>
      <c r="Z23" s="17" t="str">
        <f t="shared" si="6"/>
        <v>A</v>
      </c>
    </row>
    <row r="24" spans="1:26" ht="16.5" customHeight="1" x14ac:dyDescent="0.3">
      <c r="A24" s="37" t="s">
        <v>88</v>
      </c>
      <c r="B24" s="38">
        <v>5853020401</v>
      </c>
      <c r="C24" s="39" t="s">
        <v>45</v>
      </c>
      <c r="D24" s="40" t="s">
        <v>46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2">
        <f t="shared" si="0"/>
        <v>8</v>
      </c>
      <c r="N24" s="33">
        <f t="shared" si="1"/>
        <v>10</v>
      </c>
      <c r="O24" s="15"/>
      <c r="P24" s="28">
        <v>19</v>
      </c>
      <c r="Q24" s="34">
        <f t="shared" si="2"/>
        <v>19</v>
      </c>
      <c r="S24" s="28">
        <v>28</v>
      </c>
      <c r="T24" s="34">
        <f t="shared" si="3"/>
        <v>28</v>
      </c>
      <c r="V24" s="18">
        <v>23</v>
      </c>
      <c r="W24" s="34">
        <f t="shared" si="4"/>
        <v>36.800000000000004</v>
      </c>
      <c r="Y24" s="16">
        <f t="shared" si="5"/>
        <v>93.800000000000011</v>
      </c>
      <c r="Z24" s="17" t="str">
        <f t="shared" si="6"/>
        <v>A</v>
      </c>
    </row>
    <row r="25" spans="1:26" ht="16.5" customHeight="1" x14ac:dyDescent="0.3">
      <c r="A25" s="37" t="s">
        <v>88</v>
      </c>
      <c r="B25" s="38">
        <v>5953020418</v>
      </c>
      <c r="C25" s="39" t="s">
        <v>57</v>
      </c>
      <c r="D25" s="40" t="s">
        <v>58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2">
        <f t="shared" si="0"/>
        <v>8</v>
      </c>
      <c r="N25" s="33">
        <f t="shared" si="1"/>
        <v>10</v>
      </c>
      <c r="O25" s="15"/>
      <c r="P25" s="28">
        <v>19</v>
      </c>
      <c r="Q25" s="34">
        <f t="shared" si="2"/>
        <v>19</v>
      </c>
      <c r="S25" s="28">
        <v>28</v>
      </c>
      <c r="T25" s="34">
        <f t="shared" si="3"/>
        <v>28</v>
      </c>
      <c r="V25" s="18">
        <v>21</v>
      </c>
      <c r="W25" s="34">
        <f t="shared" si="4"/>
        <v>33.6</v>
      </c>
      <c r="Y25" s="16">
        <f t="shared" si="5"/>
        <v>90.6</v>
      </c>
      <c r="Z25" s="17" t="str">
        <f t="shared" si="6"/>
        <v>A</v>
      </c>
    </row>
    <row r="26" spans="1:26" x14ac:dyDescent="0.3">
      <c r="A26" s="52" t="s">
        <v>15</v>
      </c>
      <c r="B26" s="53">
        <v>5653520162</v>
      </c>
      <c r="C26" s="54" t="s">
        <v>37</v>
      </c>
      <c r="D26" s="55" t="s">
        <v>38</v>
      </c>
      <c r="E26" s="3">
        <v>0</v>
      </c>
      <c r="F26" s="3">
        <v>1</v>
      </c>
      <c r="G26" s="3">
        <v>0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2">
        <f t="shared" si="0"/>
        <v>6</v>
      </c>
      <c r="N26" s="33">
        <f t="shared" si="1"/>
        <v>7.5</v>
      </c>
      <c r="O26" s="15"/>
      <c r="P26" s="28">
        <v>10.5</v>
      </c>
      <c r="Q26" s="34">
        <f t="shared" si="2"/>
        <v>10.5</v>
      </c>
      <c r="S26" s="28">
        <v>0</v>
      </c>
      <c r="T26" s="34">
        <f t="shared" si="3"/>
        <v>0</v>
      </c>
      <c r="V26" s="18">
        <v>15</v>
      </c>
      <c r="W26" s="34">
        <f t="shared" si="4"/>
        <v>24</v>
      </c>
      <c r="Y26" s="16">
        <f t="shared" si="5"/>
        <v>42</v>
      </c>
      <c r="Z26" s="17" t="str">
        <f t="shared" si="6"/>
        <v>FAIL</v>
      </c>
    </row>
    <row r="27" spans="1:26" x14ac:dyDescent="0.3">
      <c r="A27" s="52" t="s">
        <v>15</v>
      </c>
      <c r="B27" s="53">
        <v>5853510088</v>
      </c>
      <c r="C27" s="54" t="s">
        <v>49</v>
      </c>
      <c r="D27" s="55" t="s">
        <v>50</v>
      </c>
      <c r="E27" s="3">
        <v>1</v>
      </c>
      <c r="F27" s="3">
        <v>1</v>
      </c>
      <c r="G27" s="3">
        <v>0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2">
        <f t="shared" si="0"/>
        <v>7</v>
      </c>
      <c r="N27" s="33">
        <f t="shared" si="1"/>
        <v>8.75</v>
      </c>
      <c r="O27" s="15"/>
      <c r="P27" s="28">
        <v>10.5</v>
      </c>
      <c r="Q27" s="34">
        <f t="shared" si="2"/>
        <v>10.5</v>
      </c>
      <c r="S27" s="28">
        <v>0</v>
      </c>
      <c r="T27" s="34">
        <f t="shared" si="3"/>
        <v>0</v>
      </c>
      <c r="V27" s="18">
        <v>11</v>
      </c>
      <c r="W27" s="34">
        <f t="shared" si="4"/>
        <v>17.600000000000001</v>
      </c>
      <c r="Y27" s="16">
        <f t="shared" si="5"/>
        <v>36.85</v>
      </c>
      <c r="Z27" s="17" t="str">
        <f t="shared" si="6"/>
        <v>FAIL</v>
      </c>
    </row>
    <row r="28" spans="1:26" x14ac:dyDescent="0.3">
      <c r="A28" s="52" t="s">
        <v>15</v>
      </c>
      <c r="B28" s="53">
        <v>6053020068</v>
      </c>
      <c r="C28" s="54" t="s">
        <v>76</v>
      </c>
      <c r="D28" s="55" t="s">
        <v>77</v>
      </c>
      <c r="E28" s="3">
        <v>0</v>
      </c>
      <c r="F28" s="3">
        <v>1</v>
      </c>
      <c r="G28" s="3">
        <v>1</v>
      </c>
      <c r="H28" s="3">
        <v>1</v>
      </c>
      <c r="I28" s="3">
        <v>1</v>
      </c>
      <c r="J28" s="3">
        <v>0</v>
      </c>
      <c r="K28" s="3">
        <v>1</v>
      </c>
      <c r="L28" s="3">
        <v>1</v>
      </c>
      <c r="M28" s="32">
        <f t="shared" si="0"/>
        <v>6</v>
      </c>
      <c r="N28" s="33">
        <f t="shared" si="1"/>
        <v>7.5</v>
      </c>
      <c r="O28" s="15"/>
      <c r="P28" s="28">
        <v>10.5</v>
      </c>
      <c r="Q28" s="34">
        <f t="shared" si="2"/>
        <v>10.5</v>
      </c>
      <c r="S28" s="28">
        <v>0</v>
      </c>
      <c r="T28" s="34">
        <f t="shared" si="3"/>
        <v>0</v>
      </c>
      <c r="V28" s="18">
        <v>12</v>
      </c>
      <c r="W28" s="34">
        <f t="shared" si="4"/>
        <v>19.2</v>
      </c>
      <c r="Y28" s="16">
        <f t="shared" si="5"/>
        <v>37.200000000000003</v>
      </c>
      <c r="Z28" s="17" t="str">
        <f t="shared" si="6"/>
        <v>FAIL</v>
      </c>
    </row>
    <row r="31" spans="1:26" x14ac:dyDescent="0.3">
      <c r="B31" s="2" t="s">
        <v>33</v>
      </c>
    </row>
  </sheetData>
  <sortState ref="A5:Z28">
    <sortCondition ref="A5:A28"/>
  </sortState>
  <mergeCells count="4">
    <mergeCell ref="Y2:Z2"/>
    <mergeCell ref="V2:W2"/>
    <mergeCell ref="P2:Q2"/>
    <mergeCell ref="S2:T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0"/>
  <sheetViews>
    <sheetView topLeftCell="A2" zoomScale="90" zoomScaleNormal="90" workbookViewId="0">
      <selection activeCell="I5" sqref="I5"/>
    </sheetView>
  </sheetViews>
  <sheetFormatPr defaultRowHeight="14.4" x14ac:dyDescent="0.3"/>
  <cols>
    <col min="4" max="4" width="24.33203125" customWidth="1"/>
  </cols>
  <sheetData>
    <row r="4" spans="2:1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" x14ac:dyDescent="0.35">
      <c r="B14" s="9"/>
      <c r="C14" s="9"/>
      <c r="D14" s="1"/>
      <c r="E14" s="1"/>
      <c r="F14" s="1"/>
      <c r="G14" s="1"/>
      <c r="H14" s="1"/>
      <c r="I14" s="1"/>
      <c r="J14" s="1"/>
      <c r="K14" s="1"/>
      <c r="L14" s="1"/>
      <c r="M14" s="1"/>
      <c r="N14" s="61" t="s">
        <v>18</v>
      </c>
      <c r="O14" s="62"/>
    </row>
    <row r="15" spans="2:15" x14ac:dyDescent="0.3">
      <c r="B15" s="1"/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11"/>
      <c r="O15" s="12"/>
    </row>
    <row r="16" spans="2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 t="s">
        <v>17</v>
      </c>
      <c r="O16" s="12">
        <f>COUNTIF(Scores!Z5:Z28,"A")</f>
        <v>8</v>
      </c>
    </row>
    <row r="17" spans="2:1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1" t="s">
        <v>16</v>
      </c>
      <c r="O17" s="12">
        <f>COUNTIF(Scores!Z5:Z28,"B+")</f>
        <v>2</v>
      </c>
    </row>
    <row r="18" spans="2:1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1" t="s">
        <v>11</v>
      </c>
      <c r="O18" s="12">
        <f>COUNTIF(Scores!Z5:Z28,"B")</f>
        <v>6</v>
      </c>
    </row>
    <row r="19" spans="2:1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1" t="s">
        <v>12</v>
      </c>
      <c r="O19" s="12">
        <f>COUNTIF(Scores!Z5:Z28,"C+")</f>
        <v>2</v>
      </c>
    </row>
    <row r="20" spans="2:1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1" t="s">
        <v>13</v>
      </c>
      <c r="O20" s="12">
        <f>COUNTIF(Scores!Z5:Z28,"C")</f>
        <v>1</v>
      </c>
    </row>
    <row r="21" spans="2:1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 t="s">
        <v>14</v>
      </c>
      <c r="O21" s="12">
        <f>COUNTIF(Scores!Z5:Z28,"D+")</f>
        <v>1</v>
      </c>
    </row>
    <row r="22" spans="2:15" x14ac:dyDescent="0.3">
      <c r="B22" s="1"/>
      <c r="C22" s="1"/>
      <c r="D22" s="6"/>
      <c r="E22" s="6"/>
      <c r="F22" s="6"/>
      <c r="G22" s="6"/>
      <c r="H22" s="6"/>
      <c r="I22" s="6"/>
      <c r="J22" s="6"/>
      <c r="K22" s="6"/>
      <c r="L22" s="6"/>
      <c r="M22" s="6"/>
      <c r="N22" s="11" t="s">
        <v>23</v>
      </c>
      <c r="O22" s="12">
        <f>COUNTIF(Scores!Z5:Z28,"D")</f>
        <v>0</v>
      </c>
    </row>
    <row r="23" spans="2:1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1" t="s">
        <v>15</v>
      </c>
      <c r="O23" s="12">
        <f>COUNTIF(Scores!Z5:Z28,"FAIL")</f>
        <v>4</v>
      </c>
    </row>
    <row r="24" spans="2:15" ht="15" thickBot="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3" t="s">
        <v>19</v>
      </c>
      <c r="O24" s="14">
        <f>COUNTIF(Scores!Z5:Z28,"I")</f>
        <v>0</v>
      </c>
    </row>
    <row r="25" spans="2:1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3">
      <c r="B28" s="63" t="s">
        <v>22</v>
      </c>
      <c r="C28" s="64"/>
      <c r="D28" s="64"/>
      <c r="E28" s="64"/>
      <c r="F28" s="64"/>
      <c r="G28" s="64"/>
      <c r="H28" s="64"/>
      <c r="I28" s="64"/>
      <c r="J28" s="64"/>
      <c r="K28" s="65"/>
      <c r="L28" s="1"/>
      <c r="M28" s="1"/>
      <c r="N28" s="1"/>
      <c r="O28" s="1"/>
    </row>
    <row r="29" spans="2:15" x14ac:dyDescent="0.3">
      <c r="B29" s="1"/>
      <c r="N29" s="1"/>
      <c r="O29" s="1"/>
    </row>
    <row r="30" spans="2:15" x14ac:dyDescent="0.3">
      <c r="K30" s="1"/>
    </row>
  </sheetData>
  <mergeCells count="2">
    <mergeCell ref="N14:O14"/>
    <mergeCell ref="B28:K28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 Finch</cp:lastModifiedBy>
  <dcterms:created xsi:type="dcterms:W3CDTF">2009-12-15T00:51:19Z</dcterms:created>
  <dcterms:modified xsi:type="dcterms:W3CDTF">2019-03-09T02:08:02Z</dcterms:modified>
</cp:coreProperties>
</file>