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600" windowHeight="7290"/>
  </bookViews>
  <sheets>
    <sheet name="Scores" sheetId="1" r:id="rId1"/>
    <sheet name="Results Summary" sheetId="2" r:id="rId2"/>
  </sheets>
  <definedNames>
    <definedName name="_xlnm._FilterDatabase" localSheetId="0" hidden="1">Scores!$A$5:$AC$10</definedName>
  </definedNames>
  <calcPr calcId="145621"/>
</workbook>
</file>

<file path=xl/calcChain.xml><?xml version="1.0" encoding="utf-8"?>
<calcChain xmlns="http://schemas.openxmlformats.org/spreadsheetml/2006/main">
  <c r="O9" i="1" l="1"/>
  <c r="V13" i="1" l="1"/>
  <c r="Y15" i="1" l="1"/>
  <c r="Y17" i="1"/>
  <c r="Y9" i="1"/>
  <c r="Y18" i="1"/>
  <c r="Y10" i="1"/>
  <c r="Y11" i="1"/>
  <c r="Y5" i="1"/>
  <c r="Y13" i="1"/>
  <c r="Y14" i="1"/>
  <c r="Y12" i="1"/>
  <c r="Y16" i="1"/>
  <c r="Y6" i="1"/>
  <c r="Y8" i="1"/>
  <c r="Y7" i="1"/>
  <c r="Y20" i="1"/>
  <c r="Y21" i="1"/>
  <c r="Y19" i="1"/>
  <c r="V5" i="1" l="1"/>
  <c r="V14" i="1"/>
  <c r="V15" i="1"/>
  <c r="V17" i="1"/>
  <c r="V18" i="1"/>
  <c r="V10" i="1"/>
  <c r="V11" i="1"/>
  <c r="V12" i="1"/>
  <c r="V6" i="1"/>
  <c r="V7" i="1"/>
  <c r="V19" i="1"/>
  <c r="V16" i="1"/>
  <c r="V8" i="1"/>
  <c r="V20" i="1"/>
  <c r="V21" i="1"/>
  <c r="V9" i="1"/>
  <c r="O15" i="1" l="1"/>
  <c r="P15" i="1" s="1"/>
  <c r="S15" i="1"/>
  <c r="O17" i="1"/>
  <c r="P17" i="1" s="1"/>
  <c r="AA17" i="1" s="1"/>
  <c r="S17" i="1"/>
  <c r="P9" i="1"/>
  <c r="S9" i="1"/>
  <c r="O18" i="1"/>
  <c r="P18" i="1" s="1"/>
  <c r="S18" i="1"/>
  <c r="O10" i="1"/>
  <c r="P10" i="1" s="1"/>
  <c r="S10" i="1"/>
  <c r="O11" i="1"/>
  <c r="P11" i="1" s="1"/>
  <c r="S11" i="1"/>
  <c r="O5" i="1"/>
  <c r="P5" i="1" s="1"/>
  <c r="S5" i="1"/>
  <c r="O13" i="1"/>
  <c r="P13" i="1" s="1"/>
  <c r="S13" i="1"/>
  <c r="O14" i="1"/>
  <c r="P14" i="1" s="1"/>
  <c r="AA14" i="1" s="1"/>
  <c r="S14" i="1"/>
  <c r="O12" i="1"/>
  <c r="P12" i="1" s="1"/>
  <c r="S12" i="1"/>
  <c r="O16" i="1"/>
  <c r="P16" i="1" s="1"/>
  <c r="S16" i="1"/>
  <c r="AA16" i="1" s="1"/>
  <c r="O6" i="1"/>
  <c r="P6" i="1" s="1"/>
  <c r="S6" i="1"/>
  <c r="O8" i="1"/>
  <c r="P8" i="1" s="1"/>
  <c r="S8" i="1"/>
  <c r="O7" i="1"/>
  <c r="P7" i="1" s="1"/>
  <c r="S7" i="1"/>
  <c r="O20" i="1"/>
  <c r="P20" i="1" s="1"/>
  <c r="S20" i="1"/>
  <c r="O21" i="1"/>
  <c r="P21" i="1" s="1"/>
  <c r="AA21" i="1" s="1"/>
  <c r="S21" i="1"/>
  <c r="O19" i="1"/>
  <c r="P19" i="1" s="1"/>
  <c r="S19" i="1"/>
  <c r="AA19" i="1" s="1"/>
  <c r="AA10" i="1" l="1"/>
  <c r="AB10" i="1" s="1"/>
  <c r="AA9" i="1"/>
  <c r="AB9" i="1" s="1"/>
  <c r="AA18" i="1"/>
  <c r="AA20" i="1"/>
  <c r="AB20" i="1" s="1"/>
  <c r="AB14" i="1"/>
  <c r="AA15" i="1"/>
  <c r="AB15" i="1" s="1"/>
  <c r="AA13" i="1"/>
  <c r="AB13" i="1" s="1"/>
  <c r="AA12" i="1"/>
  <c r="AB12" i="1" s="1"/>
  <c r="AA11" i="1"/>
  <c r="AB11" i="1" s="1"/>
  <c r="AA8" i="1"/>
  <c r="AB8" i="1" s="1"/>
  <c r="AA7" i="1"/>
  <c r="AB7" i="1" s="1"/>
  <c r="AA6" i="1"/>
  <c r="AB6" i="1" s="1"/>
  <c r="AA5" i="1"/>
  <c r="AB5" i="1" s="1"/>
  <c r="AB17" i="1"/>
  <c r="AB18" i="1"/>
  <c r="AB21" i="1"/>
  <c r="AB16" i="1"/>
  <c r="AB19" i="1"/>
  <c r="E31" i="2" l="1"/>
  <c r="O16" i="2" l="1"/>
  <c r="O24" i="2" l="1"/>
  <c r="O20" i="2"/>
  <c r="O19" i="2"/>
  <c r="O23" i="2"/>
  <c r="O22" i="2"/>
  <c r="O18" i="2"/>
  <c r="O21" i="2"/>
  <c r="O17" i="2"/>
  <c r="E32" i="2"/>
</calcChain>
</file>

<file path=xl/sharedStrings.xml><?xml version="1.0" encoding="utf-8"?>
<sst xmlns="http://schemas.openxmlformats.org/spreadsheetml/2006/main" count="102" uniqueCount="78">
  <si>
    <t>No.</t>
  </si>
  <si>
    <t>Group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</si>
  <si>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</si>
  <si>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</si>
  <si>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</si>
  <si>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</si>
  <si>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</si>
  <si>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</si>
  <si>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</si>
  <si>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</si>
  <si>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</si>
  <si>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</si>
  <si>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</si>
  <si>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</si>
  <si>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</si>
  <si>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</si>
  <si>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</si>
  <si>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</si>
  <si>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</si>
  <si>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</si>
  <si>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</si>
  <si>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</si>
  <si>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</si>
  <si>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</si>
  <si>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</si>
  <si>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Average course score overall              (out of 100)</t>
  </si>
  <si>
    <t xml:space="preserve">  %</t>
  </si>
  <si>
    <t>D</t>
  </si>
  <si>
    <t>ID Number</t>
  </si>
  <si>
    <t>Score</t>
  </si>
  <si>
    <t>/20</t>
  </si>
  <si>
    <t>ID</t>
  </si>
  <si>
    <t>Project</t>
  </si>
  <si>
    <t>L7</t>
  </si>
  <si>
    <t>L8</t>
  </si>
  <si>
    <t>Presentation</t>
  </si>
  <si>
    <t>Average score on the exam</t>
  </si>
  <si>
    <t>First Name</t>
  </si>
  <si>
    <t>/8</t>
  </si>
  <si>
    <t>MILYN ARIANA</t>
  </si>
  <si>
    <t>KRAISORN</t>
  </si>
  <si>
    <t>JONATHAN</t>
  </si>
  <si>
    <t>ROBEDILLO</t>
  </si>
  <si>
    <t>RAMIL</t>
  </si>
  <si>
    <t>TANTIGITTI</t>
  </si>
  <si>
    <t>WICHITTRA</t>
  </si>
  <si>
    <t>TAOTO</t>
  </si>
  <si>
    <t xml:space="preserve">JANGHUN </t>
  </si>
  <si>
    <t>KIM</t>
  </si>
  <si>
    <t>YOUNGHUN</t>
  </si>
  <si>
    <t>ATIPORN</t>
  </si>
  <si>
    <t>PANICH</t>
  </si>
  <si>
    <t>RUJIPAS</t>
  </si>
  <si>
    <t>METHAWUTTIKRAI</t>
  </si>
  <si>
    <t>XIOXIA</t>
  </si>
  <si>
    <t>LIN</t>
  </si>
  <si>
    <t>YADA</t>
  </si>
  <si>
    <t>PENSOMBOON</t>
  </si>
  <si>
    <t>/30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</si>
  <si>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</si>
  <si>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/10</t>
  </si>
  <si>
    <t>Final Score</t>
  </si>
  <si>
    <t>/40</t>
  </si>
  <si>
    <t>PHORNSIRI</t>
  </si>
  <si>
    <t>KLONGKLAW</t>
  </si>
  <si>
    <t>SUPAPONG</t>
  </si>
  <si>
    <t>SRISAWAT</t>
  </si>
  <si>
    <t>NATHAPAB</t>
  </si>
  <si>
    <t>JIRASAWEKSIL</t>
  </si>
  <si>
    <t>ANAKKAVEE</t>
  </si>
  <si>
    <t>KERDSOMBOON</t>
  </si>
  <si>
    <t>KORAKOT</t>
  </si>
  <si>
    <t>AMAKULISSARA</t>
  </si>
  <si>
    <t>MONTITA</t>
  </si>
  <si>
    <t>CHUMPIBOON</t>
  </si>
  <si>
    <t>CHANOKSUDA</t>
  </si>
  <si>
    <t>SUKUTHAI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</si>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</sst>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ahoma"/>
      <family val="2"/>
      <charset val="222"/>
    </font>
    <font>
      <sz val="12"/>
      <name val="Calibri"/>
      <family val="2"/>
    </font>
    <font>
      <b/>
      <sz val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1" applyBorder="0">
      <protection locked="0"/>
    </xf>
    <xf numFmtId="0" fontId="17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8" borderId="2" xfId="0" applyNumberFormat="1" applyFont="1" applyFill="1" applyBorder="1" applyAlignment="1" applyProtection="1">
      <alignment horizontal="center" wrapText="1"/>
    </xf>
    <xf numFmtId="0" fontId="11" fillId="8" borderId="2" xfId="0" applyFont="1" applyFill="1" applyBorder="1" applyAlignment="1">
      <alignment horizontal="center"/>
    </xf>
    <xf numFmtId="0" fontId="8" fillId="8" borderId="2" xfId="0" applyFont="1" applyFill="1" applyBorder="1" applyAlignment="1" applyProtection="1">
      <alignment horizontal="center"/>
      <protection locked="0"/>
    </xf>
    <xf numFmtId="164" fontId="12" fillId="8" borderId="2" xfId="0" applyNumberFormat="1" applyFont="1" applyFill="1" applyBorder="1" applyAlignment="1" applyProtection="1">
      <alignment horizontal="center"/>
    </xf>
    <xf numFmtId="0" fontId="19" fillId="5" borderId="2" xfId="0" applyFont="1" applyFill="1" applyBorder="1" applyAlignment="1" applyProtection="1">
      <alignment horizontal="center"/>
      <protection locked="0"/>
    </xf>
    <xf numFmtId="14" fontId="8" fillId="8" borderId="2" xfId="0" applyNumberFormat="1" applyFont="1" applyFill="1" applyBorder="1" applyAlignment="1" applyProtection="1">
      <alignment horizontal="center" vertical="center" wrapText="1"/>
      <protection locked="0"/>
    </xf>
    <xf numFmtId="16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16" fontId="8" fillId="3" borderId="2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18" fillId="9" borderId="2" xfId="0" applyFont="1" applyFill="1" applyBorder="1" applyAlignment="1">
      <alignment horizontal="left" vertical="center"/>
    </xf>
    <xf numFmtId="164" fontId="4" fillId="10" borderId="2" xfId="0" applyNumberFormat="1" applyFont="1" applyFill="1" applyBorder="1" applyAlignment="1" applyProtection="1">
      <alignment horizontal="center"/>
    </xf>
    <xf numFmtId="0" fontId="4" fillId="10" borderId="2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 wrapText="1"/>
    </xf>
    <xf numFmtId="0" fontId="1" fillId="11" borderId="2" xfId="0" applyFont="1" applyFill="1" applyBorder="1" applyAlignment="1" applyProtection="1">
      <alignment horizontal="center"/>
      <protection locked="0"/>
    </xf>
    <xf numFmtId="0" fontId="18" fillId="11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7" xfId="2"/>
    <cellStyle name="Style 1" xfId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61-4257-8D93-020580F6D98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1-4257-8D93-020580F6D989}"/>
                </c:ext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61-4257-8D93-020580F6D989}"/>
                </c:ext>
              </c:extLst>
            </c:dLbl>
            <c:dLbl>
              <c:idx val="2"/>
              <c:layout>
                <c:manualLayout>
                  <c:x val="-6.655884613613583E-2"/>
                  <c:y val="1.33820950106357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61-4257-8D93-020580F6D989}"/>
                </c:ext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61-4257-8D93-020580F6D989}"/>
                </c:ext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61-4257-8D93-020580F6D989}"/>
                </c:ext>
              </c:extLst>
            </c:dLbl>
            <c:dLbl>
              <c:idx val="5"/>
              <c:layout>
                <c:manualLayout>
                  <c:x val="-7.8954381714431504E-2"/>
                  <c:y val="-7.5492032690227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61-4257-8D93-020580F6D989}"/>
                </c:ext>
              </c:extLst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61-4257-8D93-020580F6D989}"/>
                </c:ext>
              </c:extLst>
            </c:dLbl>
            <c:dLbl>
              <c:idx val="7"/>
              <c:layout>
                <c:manualLayout>
                  <c:x val="2.9239057668398959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61-4257-8D93-020580F6D989}"/>
                </c:ext>
              </c:extLst>
            </c:dLbl>
            <c:dLbl>
              <c:idx val="8"/>
              <c:layout>
                <c:manualLayout>
                  <c:x val="6.2736034513905317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61-4257-8D93-020580F6D9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661-4257-8D93-020580F6D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073"/>
          <c:y val="9.2499906705974549E-2"/>
          <c:w val="6.0975697875822132E-2"/>
          <c:h val="0.820000995136269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914546</xdr:colOff>
      <xdr:row>25</xdr:row>
      <xdr:rowOff>2950</xdr:rowOff>
    </xdr:from>
    <xdr:to>
      <xdr:col>3</xdr:col>
      <xdr:colOff>914546</xdr:colOff>
      <xdr:row>28</xdr:row>
      <xdr:rowOff>88675</xdr:rowOff>
    </xdr:to>
    <xdr:cxnSp macro="">
      <xdr:nvCxnSpPr>
        <xdr:cNvPr id="2" name="Straight Arrow Connector 2"/>
        <xdr:cNvCxnSpPr/>
      </xdr:nvCxnSpPr>
      <xdr:spPr>
        <a:xfrm>
          <a:off x="1763513" y="11981673"/>
          <a:ext cx="0" cy="660331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0.09312</cdr:x>
      <cdr:y>0.01528</cdr:y>
    </cdr:from>
    <cdr:to>
      <cdr:x>0.81646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6" y="61419"/>
          <a:ext cx="5105400" cy="669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MCS 1151 (2019)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"/>
  <sheetViews>
    <sheetView tabSelected="1" topLeftCell="B1" zoomScale="120" zoomScaleNormal="120" workbookViewId="0">
      <pane xSplit="5" topLeftCell="P1" activePane="topRight" state="frozen"/>
      <selection activeCell="B1" sqref="B1"/>
      <selection pane="topRight" activeCell="X21" sqref="X21"/>
    </sheetView>
  </sheetViews>
  <sheetFormatPr defaultColWidth="9.140625" defaultRowHeight="15" x14ac:dyDescent="0.25"/>
  <cols>
    <col min="1" max="1" width="4.5703125" style="1" customWidth="1"/>
    <col min="2" max="2" width="8.140625" style="3" customWidth="1"/>
    <col min="3" max="3" width="0.140625" style="3" hidden="1" customWidth="1"/>
    <col min="4" max="4" width="13.85546875" style="3" customWidth="1"/>
    <col min="5" max="5" width="23.5703125" style="1" bestFit="1" customWidth="1"/>
    <col min="6" max="6" width="19.28515625" style="1" bestFit="1" customWidth="1"/>
    <col min="7" max="7" width="3.28515625" style="1" customWidth="1"/>
    <col min="8" max="14" width="3.42578125" style="1" customWidth="1"/>
    <col min="15" max="15" width="5.85546875" style="1" bestFit="1" customWidth="1"/>
    <col min="16" max="16" width="5.5703125" style="1" bestFit="1" customWidth="1"/>
    <col min="17" max="17" width="1.85546875" customWidth="1"/>
    <col min="18" max="18" width="5.28515625" bestFit="1" customWidth="1"/>
    <col min="19" max="19" width="5.140625" customWidth="1"/>
    <col min="20" max="20" width="2.7109375" customWidth="1"/>
    <col min="21" max="21" width="5.28515625" bestFit="1" customWidth="1"/>
    <col min="22" max="22" width="10.5703125" customWidth="1"/>
    <col min="23" max="23" width="1.7109375" customWidth="1"/>
    <col min="24" max="24" width="5.85546875" style="1" bestFit="1" customWidth="1"/>
    <col min="25" max="25" width="6.42578125" style="1" bestFit="1" customWidth="1"/>
    <col min="26" max="26" width="7" style="3" bestFit="1" customWidth="1"/>
    <col min="27" max="27" width="13" style="1" customWidth="1"/>
    <col min="28" max="28" width="7.85546875" style="1" customWidth="1"/>
    <col min="29" max="29" width="27.140625" style="1" bestFit="1" customWidth="1"/>
    <col min="30" max="30" width="7.85546875" style="1" bestFit="1" customWidth="1"/>
    <col min="31" max="31" width="18.28515625" style="1" customWidth="1"/>
    <col min="32" max="32" width="34" style="1" customWidth="1"/>
    <col min="33" max="33" width="17.5703125" style="1" customWidth="1"/>
    <col min="34" max="40" width="9.140625" style="1"/>
    <col min="41" max="41" width="6.85546875" style="1" customWidth="1"/>
    <col min="42" max="16384" width="9.140625" style="1"/>
  </cols>
  <sheetData>
    <row r="2" spans="1:28" ht="18.75" x14ac:dyDescent="0.3">
      <c r="A2" s="11" t="s">
        <v>0</v>
      </c>
      <c r="B2" s="12" t="s">
        <v>1</v>
      </c>
      <c r="C2" s="12" t="s">
        <v>28</v>
      </c>
      <c r="D2" s="12" t="s">
        <v>31</v>
      </c>
      <c r="E2" s="13" t="s">
        <v>37</v>
      </c>
      <c r="F2" s="13" t="s">
        <v>2</v>
      </c>
      <c r="G2" s="25" t="s">
        <v>3</v>
      </c>
      <c r="H2" s="7"/>
      <c r="I2" s="7"/>
      <c r="J2" s="7"/>
      <c r="K2" s="7"/>
      <c r="L2" s="7"/>
      <c r="M2" s="7"/>
      <c r="N2" s="7"/>
      <c r="O2" s="7"/>
      <c r="P2" s="8"/>
      <c r="R2" s="52" t="s">
        <v>32</v>
      </c>
      <c r="S2" s="50"/>
      <c r="U2" s="52" t="s">
        <v>35</v>
      </c>
      <c r="V2" s="50"/>
      <c r="X2" s="47" t="s">
        <v>4</v>
      </c>
      <c r="Y2" s="48"/>
      <c r="Z2" s="43"/>
      <c r="AA2" s="49" t="s">
        <v>5</v>
      </c>
      <c r="AB2" s="50"/>
    </row>
    <row r="3" spans="1:28" ht="23.25" x14ac:dyDescent="0.5">
      <c r="A3" s="14"/>
      <c r="B3" s="15"/>
      <c r="C3" s="15"/>
      <c r="D3" s="15"/>
      <c r="E3" s="16"/>
      <c r="F3" s="17"/>
      <c r="G3" s="35" t="s">
        <v>6</v>
      </c>
      <c r="H3" s="35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33</v>
      </c>
      <c r="N3" s="35" t="s">
        <v>34</v>
      </c>
      <c r="O3" s="34" t="s">
        <v>23</v>
      </c>
      <c r="P3" s="33" t="s">
        <v>24</v>
      </c>
      <c r="R3" s="32" t="s">
        <v>29</v>
      </c>
      <c r="S3" s="29" t="s">
        <v>26</v>
      </c>
      <c r="T3" s="10"/>
      <c r="U3" s="32" t="s">
        <v>29</v>
      </c>
      <c r="V3" s="29" t="s">
        <v>26</v>
      </c>
      <c r="W3" s="10"/>
      <c r="X3" s="32" t="s">
        <v>29</v>
      </c>
      <c r="Y3" s="30" t="s">
        <v>24</v>
      </c>
      <c r="Z3" s="37" t="s">
        <v>77</v>
      </c>
      <c r="AA3" s="26" t="s">
        <v>61</v>
      </c>
      <c r="AB3" s="26" t="s">
        <v>12</v>
      </c>
    </row>
    <row r="4" spans="1:28" x14ac:dyDescent="0.25">
      <c r="O4" s="3" t="s">
        <v>38</v>
      </c>
      <c r="P4" s="3" t="s">
        <v>60</v>
      </c>
      <c r="R4" s="10" t="s">
        <v>58</v>
      </c>
      <c r="S4" s="10" t="s">
        <v>58</v>
      </c>
      <c r="U4" s="10" t="s">
        <v>30</v>
      </c>
      <c r="V4" s="10" t="s">
        <v>30</v>
      </c>
      <c r="W4" s="36"/>
      <c r="X4" s="10" t="s">
        <v>30</v>
      </c>
      <c r="Y4" s="38" t="s">
        <v>62</v>
      </c>
      <c r="Z4" s="38"/>
      <c r="AA4" s="38" t="s">
        <v>13</v>
      </c>
    </row>
    <row r="5" spans="1:28" ht="15.75" x14ac:dyDescent="0.25">
      <c r="B5" s="39" t="s">
        <v>20</v>
      </c>
      <c r="C5" s="39"/>
      <c r="D5" s="39">
        <v>5753020477</v>
      </c>
      <c r="E5" s="40" t="s">
        <v>39</v>
      </c>
      <c r="F5" s="40" t="s">
        <v>40</v>
      </c>
      <c r="G5" s="2">
        <v>1</v>
      </c>
      <c r="H5" s="2">
        <v>1</v>
      </c>
      <c r="I5" s="2">
        <v>1</v>
      </c>
      <c r="J5" s="2">
        <v>0</v>
      </c>
      <c r="K5" s="2">
        <v>1</v>
      </c>
      <c r="L5" s="2">
        <v>1</v>
      </c>
      <c r="M5" s="2">
        <v>1</v>
      </c>
      <c r="N5" s="2">
        <v>1</v>
      </c>
      <c r="O5" s="4">
        <f>SUM(G5:N5)</f>
        <v>7</v>
      </c>
      <c r="P5" s="28">
        <f>O5/8*10</f>
        <v>8.75</v>
      </c>
      <c r="Q5" s="27"/>
      <c r="R5" s="6">
        <v>22</v>
      </c>
      <c r="S5" s="31">
        <f>R5</f>
        <v>22</v>
      </c>
      <c r="T5" s="5"/>
      <c r="U5" s="6">
        <v>16.5</v>
      </c>
      <c r="V5" s="31">
        <f>U5</f>
        <v>16.5</v>
      </c>
      <c r="W5" s="5"/>
      <c r="X5" s="6">
        <v>14</v>
      </c>
      <c r="Y5" s="28">
        <f>X5/20*40</f>
        <v>28</v>
      </c>
      <c r="Z5" s="44"/>
      <c r="AA5" s="41">
        <f>P5+V5+Y5+S5+Z5</f>
        <v>75.25</v>
      </c>
      <c r="AB5" s="42" t="str">
        <f>IF(AA5&gt;=79.5,"A",IF(AA5&gt;=74.5,"B+",IF(AA5&gt;=69.5,"B",IF(AA5&gt;=64.5,"C+",IF(AA5&gt;=59.5,"C",IF(AA5&gt;=54.5,"D+",IF(AA5&gt;=44.5,"D",IF(AA5&lt;44.5,"FAIL"))))))))</f>
        <v>B+</v>
      </c>
    </row>
    <row r="6" spans="1:28" ht="15.75" x14ac:dyDescent="0.25">
      <c r="B6" s="39" t="s">
        <v>20</v>
      </c>
      <c r="C6" s="39"/>
      <c r="D6" s="39">
        <v>5953510046</v>
      </c>
      <c r="E6" s="40" t="s">
        <v>47</v>
      </c>
      <c r="F6" s="40" t="s">
        <v>48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4">
        <f>SUM(G6:N6)</f>
        <v>8</v>
      </c>
      <c r="P6" s="28">
        <f>O6/8*10</f>
        <v>10</v>
      </c>
      <c r="Q6" s="27"/>
      <c r="R6" s="6">
        <v>22</v>
      </c>
      <c r="S6" s="31">
        <f>R6</f>
        <v>22</v>
      </c>
      <c r="T6" s="5"/>
      <c r="U6" s="6">
        <v>16.5</v>
      </c>
      <c r="V6" s="31">
        <f>U6</f>
        <v>16.5</v>
      </c>
      <c r="W6" s="5"/>
      <c r="X6" s="6">
        <v>20</v>
      </c>
      <c r="Y6" s="28">
        <f>X6/20*40</f>
        <v>40</v>
      </c>
      <c r="Z6" s="44">
        <v>6</v>
      </c>
      <c r="AA6" s="41">
        <f>P6+V6+Y6+S6+Z6</f>
        <v>94.5</v>
      </c>
      <c r="AB6" s="42" t="str">
        <f>IF(AA6&gt;=79.5,"A",IF(AA6&gt;=74.5,"B+",IF(AA6&gt;=69.5,"B",IF(AA6&gt;=64.5,"C+",IF(AA6&gt;=59.5,"C",IF(AA6&gt;=54.5,"D+",IF(AA6&gt;=44.5,"D",IF(AA6&lt;44.5,"FAIL"))))))))</f>
        <v>A</v>
      </c>
    </row>
    <row r="7" spans="1:28" ht="15.75" x14ac:dyDescent="0.25">
      <c r="B7" s="39" t="s">
        <v>20</v>
      </c>
      <c r="C7" s="39"/>
      <c r="D7" s="39">
        <v>5953510095</v>
      </c>
      <c r="E7" s="40" t="s">
        <v>49</v>
      </c>
      <c r="F7" s="40" t="s">
        <v>48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4">
        <f>SUM(G7:N7)</f>
        <v>8</v>
      </c>
      <c r="P7" s="28">
        <f>O7/8*10</f>
        <v>10</v>
      </c>
      <c r="Q7" s="27"/>
      <c r="R7" s="6">
        <v>22</v>
      </c>
      <c r="S7" s="31">
        <f>R7</f>
        <v>22</v>
      </c>
      <c r="T7" s="5"/>
      <c r="U7" s="6">
        <v>16.5</v>
      </c>
      <c r="V7" s="31">
        <f>U7</f>
        <v>16.5</v>
      </c>
      <c r="W7" s="5"/>
      <c r="X7" s="6">
        <v>20</v>
      </c>
      <c r="Y7" s="28">
        <f>X7/20*40</f>
        <v>40</v>
      </c>
      <c r="Z7" s="44">
        <v>6</v>
      </c>
      <c r="AA7" s="41">
        <f>P7+V7+Y7+S7+Z7</f>
        <v>94.5</v>
      </c>
      <c r="AB7" s="42" t="str">
        <f>IF(AA7&gt;=79.5,"A",IF(AA7&gt;=74.5,"B+",IF(AA7&gt;=69.5,"B",IF(AA7&gt;=64.5,"C+",IF(AA7&gt;=59.5,"C",IF(AA7&gt;=54.5,"D+",IF(AA7&gt;=44.5,"D",IF(AA7&lt;44.5,"FAIL"))))))))</f>
        <v>A</v>
      </c>
    </row>
    <row r="8" spans="1:28" ht="15.75" x14ac:dyDescent="0.25">
      <c r="B8" s="39" t="s">
        <v>20</v>
      </c>
      <c r="C8" s="39"/>
      <c r="D8" s="39">
        <v>5953520136</v>
      </c>
      <c r="E8" s="40" t="s">
        <v>54</v>
      </c>
      <c r="F8" s="40" t="s">
        <v>55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4">
        <f>SUM(G8:N8)</f>
        <v>8</v>
      </c>
      <c r="P8" s="28">
        <f>O8/8*10</f>
        <v>10</v>
      </c>
      <c r="Q8" s="27"/>
      <c r="R8" s="6">
        <v>22</v>
      </c>
      <c r="S8" s="31">
        <f>R8</f>
        <v>22</v>
      </c>
      <c r="T8" s="5"/>
      <c r="U8" s="6">
        <v>16.5</v>
      </c>
      <c r="V8" s="31">
        <f>U8</f>
        <v>16.5</v>
      </c>
      <c r="W8" s="5"/>
      <c r="X8" s="6">
        <v>14</v>
      </c>
      <c r="Y8" s="28">
        <f>X8/20*40</f>
        <v>28</v>
      </c>
      <c r="Z8" s="44">
        <v>1.5</v>
      </c>
      <c r="AA8" s="41">
        <f>P8+V8+Y8+S8+Z8</f>
        <v>78</v>
      </c>
      <c r="AB8" s="42" t="str">
        <f>IF(AA8&gt;=79.5,"A",IF(AA8&gt;=74.5,"B+",IF(AA8&gt;=69.5,"B",IF(AA8&gt;=64.5,"C+",IF(AA8&gt;=59.5,"C",IF(AA8&gt;=54.5,"D+",IF(AA8&gt;=44.5,"D",IF(AA8&lt;44.5,"FAIL"))))))))</f>
        <v>B+</v>
      </c>
    </row>
    <row r="9" spans="1:28" ht="15.75" x14ac:dyDescent="0.25">
      <c r="B9" s="45" t="s">
        <v>14</v>
      </c>
      <c r="C9" s="45"/>
      <c r="D9" s="45">
        <v>5653020627</v>
      </c>
      <c r="E9" s="46" t="s">
        <v>63</v>
      </c>
      <c r="F9" s="46" t="s">
        <v>64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4">
        <f>SUM(G9:N9)</f>
        <v>7</v>
      </c>
      <c r="P9" s="28">
        <f>O9/8*10</f>
        <v>8.75</v>
      </c>
      <c r="Q9" s="27"/>
      <c r="R9" s="6">
        <v>26</v>
      </c>
      <c r="S9" s="31">
        <f>R9</f>
        <v>26</v>
      </c>
      <c r="T9" s="5"/>
      <c r="U9" s="6">
        <v>17.5</v>
      </c>
      <c r="V9" s="31">
        <f>U9</f>
        <v>17.5</v>
      </c>
      <c r="W9" s="5"/>
      <c r="X9" s="6">
        <v>17</v>
      </c>
      <c r="Y9" s="28">
        <f>X9/20*40</f>
        <v>34</v>
      </c>
      <c r="Z9" s="44"/>
      <c r="AA9" s="41">
        <f>P9+V9+Y9+S9+Z9</f>
        <v>86.25</v>
      </c>
      <c r="AB9" s="42" t="str">
        <f>IF(AA9&gt;=79.5,"A",IF(AA9&gt;=74.5,"B+",IF(AA9&gt;=69.5,"B",IF(AA9&gt;=64.5,"C+",IF(AA9&gt;=59.5,"C",IF(AA9&gt;=54.5,"D+",IF(AA9&gt;=44.5,"D",IF(AA9&lt;44.5,"FAIL"))))))))</f>
        <v>A</v>
      </c>
    </row>
    <row r="10" spans="1:28" ht="15.75" x14ac:dyDescent="0.25">
      <c r="B10" s="45" t="s">
        <v>14</v>
      </c>
      <c r="C10" s="45"/>
      <c r="D10" s="45">
        <v>5953020012</v>
      </c>
      <c r="E10" s="46" t="s">
        <v>69</v>
      </c>
      <c r="F10" s="46" t="s">
        <v>70</v>
      </c>
      <c r="G10" s="2">
        <v>1</v>
      </c>
      <c r="H10" s="2">
        <v>0</v>
      </c>
      <c r="I10" s="2">
        <v>1</v>
      </c>
      <c r="J10" s="2">
        <v>1</v>
      </c>
      <c r="K10" s="2">
        <v>1</v>
      </c>
      <c r="L10" s="2">
        <v>0</v>
      </c>
      <c r="M10" s="2">
        <v>1</v>
      </c>
      <c r="N10" s="2">
        <v>1</v>
      </c>
      <c r="O10" s="4">
        <f>SUM(G10:N10)</f>
        <v>6</v>
      </c>
      <c r="P10" s="28">
        <f>O10/8*10</f>
        <v>7.5</v>
      </c>
      <c r="Q10" s="27"/>
      <c r="R10" s="6">
        <v>26</v>
      </c>
      <c r="S10" s="31">
        <f>R10</f>
        <v>26</v>
      </c>
      <c r="T10" s="5"/>
      <c r="U10" s="6">
        <v>17.5</v>
      </c>
      <c r="V10" s="31">
        <f>U10</f>
        <v>17.5</v>
      </c>
      <c r="W10" s="5"/>
      <c r="X10" s="6">
        <v>16</v>
      </c>
      <c r="Y10" s="28">
        <f>X10/20*40</f>
        <v>32</v>
      </c>
      <c r="Z10" s="44">
        <v>3</v>
      </c>
      <c r="AA10" s="41">
        <f>P10+V10+Y10+S10+Z10</f>
        <v>86</v>
      </c>
      <c r="AB10" s="42" t="str">
        <f>IF(AA10&gt;=79.5,"A",IF(AA10&gt;=74.5,"B+",IF(AA10&gt;=69.5,"B",IF(AA10&gt;=64.5,"C+",IF(AA10&gt;=59.5,"C",IF(AA10&gt;=54.5,"D+",IF(AA10&gt;=44.5,"D",IF(AA10&lt;44.5,"FAIL"))))))))</f>
        <v>A</v>
      </c>
    </row>
    <row r="11" spans="1:28" ht="15.75" x14ac:dyDescent="0.25">
      <c r="B11" s="45" t="s">
        <v>14</v>
      </c>
      <c r="C11" s="45"/>
      <c r="D11" s="45">
        <v>5953020152</v>
      </c>
      <c r="E11" s="46" t="s">
        <v>71</v>
      </c>
      <c r="F11" s="46" t="s">
        <v>72</v>
      </c>
      <c r="G11" s="2">
        <v>1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4">
        <f>SUM(G11:N11)</f>
        <v>7</v>
      </c>
      <c r="P11" s="28">
        <f>O11/8*10</f>
        <v>8.75</v>
      </c>
      <c r="Q11" s="27"/>
      <c r="R11" s="6">
        <v>26</v>
      </c>
      <c r="S11" s="31">
        <f>R11</f>
        <v>26</v>
      </c>
      <c r="T11" s="5"/>
      <c r="U11" s="6">
        <v>17.5</v>
      </c>
      <c r="V11" s="31">
        <f>U11</f>
        <v>17.5</v>
      </c>
      <c r="W11" s="5"/>
      <c r="X11" s="6">
        <v>20</v>
      </c>
      <c r="Y11" s="28">
        <f>X11/20*40</f>
        <v>40</v>
      </c>
      <c r="Z11" s="44"/>
      <c r="AA11" s="41">
        <f>P11+V11+Y11+S11+Z11</f>
        <v>92.25</v>
      </c>
      <c r="AB11" s="42" t="str">
        <f>IF(AA11&gt;=79.5,"A",IF(AA11&gt;=74.5,"B+",IF(AA11&gt;=69.5,"B",IF(AA11&gt;=64.5,"C+",IF(AA11&gt;=59.5,"C",IF(AA11&gt;=54.5,"D+",IF(AA11&gt;=44.5,"D",IF(AA11&lt;44.5,"FAIL"))))))))</f>
        <v>A</v>
      </c>
    </row>
    <row r="12" spans="1:28" ht="15.75" x14ac:dyDescent="0.25">
      <c r="B12" s="45" t="s">
        <v>14</v>
      </c>
      <c r="C12" s="45"/>
      <c r="D12" s="45">
        <v>5953020210</v>
      </c>
      <c r="E12" s="46" t="s">
        <v>73</v>
      </c>
      <c r="F12" s="46" t="s">
        <v>74</v>
      </c>
      <c r="G12" s="2">
        <v>1</v>
      </c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4">
        <f>SUM(G12:N12)</f>
        <v>7</v>
      </c>
      <c r="P12" s="28">
        <f>O12/8*10</f>
        <v>8.75</v>
      </c>
      <c r="Q12" s="27"/>
      <c r="R12" s="6">
        <v>26</v>
      </c>
      <c r="S12" s="31">
        <f>R12</f>
        <v>26</v>
      </c>
      <c r="T12" s="5"/>
      <c r="U12" s="6">
        <v>17.5</v>
      </c>
      <c r="V12" s="31">
        <f>U12</f>
        <v>17.5</v>
      </c>
      <c r="W12" s="5"/>
      <c r="X12" s="6">
        <v>18</v>
      </c>
      <c r="Y12" s="28">
        <f>X12/20*40</f>
        <v>36</v>
      </c>
      <c r="Z12" s="44">
        <v>3</v>
      </c>
      <c r="AA12" s="41">
        <f>P12+V12+Y12+S12+Z12</f>
        <v>91.25</v>
      </c>
      <c r="AB12" s="42" t="str">
        <f>IF(AA12&gt;=79.5,"A",IF(AA12&gt;=74.5,"B+",IF(AA12&gt;=69.5,"B",IF(AA12&gt;=64.5,"C+",IF(AA12&gt;=59.5,"C",IF(AA12&gt;=54.5,"D+",IF(AA12&gt;=44.5,"D",IF(AA12&lt;44.5,"FAIL"))))))))</f>
        <v>A</v>
      </c>
    </row>
    <row r="13" spans="1:28" ht="15.75" x14ac:dyDescent="0.25">
      <c r="B13" s="39" t="s">
        <v>16</v>
      </c>
      <c r="C13" s="39"/>
      <c r="D13" s="39">
        <v>5853510088</v>
      </c>
      <c r="E13" s="40" t="s">
        <v>65</v>
      </c>
      <c r="F13" s="40" t="s">
        <v>66</v>
      </c>
      <c r="G13" s="2">
        <v>1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4">
        <f>SUM(G13:N13)</f>
        <v>7</v>
      </c>
      <c r="P13" s="28">
        <f>O13/8*10</f>
        <v>8.75</v>
      </c>
      <c r="Q13" s="27"/>
      <c r="R13" s="6">
        <v>27</v>
      </c>
      <c r="S13" s="31">
        <f>R13</f>
        <v>27</v>
      </c>
      <c r="T13" s="5"/>
      <c r="U13" s="6">
        <v>15.5</v>
      </c>
      <c r="V13" s="31">
        <f>U13</f>
        <v>15.5</v>
      </c>
      <c r="W13" s="5"/>
      <c r="X13" s="6">
        <v>19</v>
      </c>
      <c r="Y13" s="28">
        <f>X13/20*40</f>
        <v>38</v>
      </c>
      <c r="Z13" s="44"/>
      <c r="AA13" s="41">
        <f>P13+V13+Y13+S13+Z13</f>
        <v>89.25</v>
      </c>
      <c r="AB13" s="42" t="str">
        <f>IF(AA13&gt;=79.5,"A",IF(AA13&gt;=74.5,"B+",IF(AA13&gt;=69.5,"B",IF(AA13&gt;=64.5,"C+",IF(AA13&gt;=59.5,"C",IF(AA13&gt;=54.5,"D+",IF(AA13&gt;=44.5,"D",IF(AA13&lt;44.5,"FAIL"))))))))</f>
        <v>A</v>
      </c>
    </row>
    <row r="14" spans="1:28" ht="15.75" x14ac:dyDescent="0.25">
      <c r="B14" s="39" t="s">
        <v>16</v>
      </c>
      <c r="C14" s="39"/>
      <c r="D14" s="39">
        <v>5853520038</v>
      </c>
      <c r="E14" s="40" t="s">
        <v>41</v>
      </c>
      <c r="F14" s="40" t="s">
        <v>42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4">
        <f>SUM(G14:N14)</f>
        <v>8</v>
      </c>
      <c r="P14" s="28">
        <f>O14/8*10</f>
        <v>10</v>
      </c>
      <c r="Q14" s="27"/>
      <c r="R14" s="6">
        <v>27</v>
      </c>
      <c r="S14" s="31">
        <f>R14</f>
        <v>27</v>
      </c>
      <c r="T14" s="5"/>
      <c r="U14" s="6">
        <v>15.5</v>
      </c>
      <c r="V14" s="31">
        <f>U14</f>
        <v>15.5</v>
      </c>
      <c r="W14" s="5"/>
      <c r="X14" s="6">
        <v>17</v>
      </c>
      <c r="Y14" s="28">
        <f>X14/20*40</f>
        <v>34</v>
      </c>
      <c r="Z14" s="44">
        <v>6</v>
      </c>
      <c r="AA14" s="41">
        <f>P14+V14+Y14+S14+Z14</f>
        <v>92.5</v>
      </c>
      <c r="AB14" s="42" t="str">
        <f>IF(AA14&gt;=79.5,"A",IF(AA14&gt;=74.5,"B+",IF(AA14&gt;=69.5,"B",IF(AA14&gt;=64.5,"C+",IF(AA14&gt;=59.5,"C",IF(AA14&gt;=54.5,"D+",IF(AA14&gt;=44.5,"D",IF(AA14&lt;44.5,"FAIL"))))))))</f>
        <v>A</v>
      </c>
    </row>
    <row r="15" spans="1:28" ht="15.75" x14ac:dyDescent="0.25">
      <c r="B15" s="39" t="s">
        <v>16</v>
      </c>
      <c r="C15" s="39"/>
      <c r="D15" s="39">
        <v>5953010104</v>
      </c>
      <c r="E15" s="40" t="s">
        <v>67</v>
      </c>
      <c r="F15" s="40" t="s">
        <v>68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4">
        <f>SUM(G15:N15)</f>
        <v>8</v>
      </c>
      <c r="P15" s="28">
        <f>O15/8*10</f>
        <v>10</v>
      </c>
      <c r="Q15" s="27"/>
      <c r="R15" s="6">
        <v>27</v>
      </c>
      <c r="S15" s="31">
        <f>R15</f>
        <v>27</v>
      </c>
      <c r="T15" s="5"/>
      <c r="U15" s="6">
        <v>15.5</v>
      </c>
      <c r="V15" s="31">
        <f>U15</f>
        <v>15.5</v>
      </c>
      <c r="W15" s="5"/>
      <c r="X15" s="6">
        <v>20</v>
      </c>
      <c r="Y15" s="28">
        <f>X15/20*40</f>
        <v>40</v>
      </c>
      <c r="Z15" s="44"/>
      <c r="AA15" s="41">
        <f>P15+V15+Y15+S15+Z15</f>
        <v>92.5</v>
      </c>
      <c r="AB15" s="42" t="str">
        <f>IF(AA15&gt;=79.5,"A",IF(AA15&gt;=74.5,"B+",IF(AA15&gt;=69.5,"B",IF(AA15&gt;=64.5,"C+",IF(AA15&gt;=59.5,"C",IF(AA15&gt;=54.5,"D+",IF(AA15&gt;=44.5,"D",IF(AA15&lt;44.5,"FAIL"))))))))</f>
        <v>A</v>
      </c>
    </row>
    <row r="16" spans="1:28" ht="15.75" x14ac:dyDescent="0.25">
      <c r="B16" s="39" t="s">
        <v>16</v>
      </c>
      <c r="C16" s="39"/>
      <c r="D16" s="39">
        <v>5953520086</v>
      </c>
      <c r="E16" s="40" t="s">
        <v>52</v>
      </c>
      <c r="F16" s="40" t="s">
        <v>53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4">
        <f>SUM(G16:N16)</f>
        <v>8</v>
      </c>
      <c r="P16" s="28">
        <f>O16/8*10</f>
        <v>10</v>
      </c>
      <c r="Q16" s="27"/>
      <c r="R16" s="6">
        <v>27</v>
      </c>
      <c r="S16" s="31">
        <f>R16</f>
        <v>27</v>
      </c>
      <c r="T16" s="5"/>
      <c r="U16" s="6">
        <v>15.5</v>
      </c>
      <c r="V16" s="31">
        <f>U16</f>
        <v>15.5</v>
      </c>
      <c r="W16" s="5"/>
      <c r="X16" s="6">
        <v>20</v>
      </c>
      <c r="Y16" s="28">
        <f>X16/20*40</f>
        <v>40</v>
      </c>
      <c r="Z16" s="44">
        <v>3</v>
      </c>
      <c r="AA16" s="41">
        <f>P16+V16+Y16+S16+Z16</f>
        <v>95.5</v>
      </c>
      <c r="AB16" s="42" t="str">
        <f>IF(AA16&gt;=79.5,"A",IF(AA16&gt;=74.5,"B+",IF(AA16&gt;=69.5,"B",IF(AA16&gt;=64.5,"C+",IF(AA16&gt;=59.5,"C",IF(AA16&gt;=54.5,"D+",IF(AA16&gt;=44.5,"D",IF(AA16&lt;44.5,"FAIL"))))))))</f>
        <v>A</v>
      </c>
    </row>
    <row r="17" spans="2:28" ht="15.75" x14ac:dyDescent="0.25">
      <c r="B17" s="45" t="s">
        <v>27</v>
      </c>
      <c r="C17" s="45"/>
      <c r="D17" s="45">
        <v>5953010138</v>
      </c>
      <c r="E17" s="46" t="s">
        <v>43</v>
      </c>
      <c r="F17" s="46" t="s">
        <v>44</v>
      </c>
      <c r="G17" s="2">
        <v>0</v>
      </c>
      <c r="H17" s="2">
        <v>1</v>
      </c>
      <c r="I17" s="2">
        <v>1</v>
      </c>
      <c r="J17" s="2">
        <v>1</v>
      </c>
      <c r="K17" s="2">
        <v>0</v>
      </c>
      <c r="L17" s="2">
        <v>1</v>
      </c>
      <c r="M17" s="2">
        <v>1</v>
      </c>
      <c r="N17" s="2">
        <v>1</v>
      </c>
      <c r="O17" s="4">
        <f>SUM(G17:N17)</f>
        <v>6</v>
      </c>
      <c r="P17" s="28">
        <f>O17/8*10</f>
        <v>7.5</v>
      </c>
      <c r="Q17" s="27"/>
      <c r="R17" s="6">
        <v>21.5</v>
      </c>
      <c r="S17" s="31">
        <f>R17</f>
        <v>21.5</v>
      </c>
      <c r="T17" s="5"/>
      <c r="U17" s="6">
        <v>15.5</v>
      </c>
      <c r="V17" s="31">
        <f>U17</f>
        <v>15.5</v>
      </c>
      <c r="W17" s="5"/>
      <c r="X17" s="6">
        <v>9</v>
      </c>
      <c r="Y17" s="28">
        <f>X17/20*40</f>
        <v>18</v>
      </c>
      <c r="Z17" s="44">
        <v>1.5</v>
      </c>
      <c r="AA17" s="41">
        <f>P17+V17+Y17+S17+Z17</f>
        <v>64</v>
      </c>
      <c r="AB17" s="42" t="str">
        <f>IF(AA17&gt;=79.5,"A",IF(AA17&gt;=74.5,"B+",IF(AA17&gt;=69.5,"B",IF(AA17&gt;=64.5,"C+",IF(AA17&gt;=59.5,"C",IF(AA17&gt;=54.5,"D+",IF(AA17&gt;=44.5,"D",IF(AA17&lt;44.5,"FAIL"))))))))</f>
        <v>C</v>
      </c>
    </row>
    <row r="18" spans="2:28" ht="15.75" x14ac:dyDescent="0.25">
      <c r="B18" s="45" t="s">
        <v>27</v>
      </c>
      <c r="C18" s="45"/>
      <c r="D18" s="45">
        <v>5953010179</v>
      </c>
      <c r="E18" s="46" t="s">
        <v>45</v>
      </c>
      <c r="F18" s="46" t="s">
        <v>46</v>
      </c>
      <c r="G18" s="2">
        <v>0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0</v>
      </c>
      <c r="N18" s="2">
        <v>1</v>
      </c>
      <c r="O18" s="4">
        <f>SUM(G18:N18)</f>
        <v>6</v>
      </c>
      <c r="P18" s="28">
        <f>O18/8*10</f>
        <v>7.5</v>
      </c>
      <c r="Q18" s="27"/>
      <c r="R18" s="6">
        <v>21.5</v>
      </c>
      <c r="S18" s="31">
        <f>R18</f>
        <v>21.5</v>
      </c>
      <c r="T18" s="5"/>
      <c r="U18" s="6">
        <v>15.5</v>
      </c>
      <c r="V18" s="31">
        <f>U18</f>
        <v>15.5</v>
      </c>
      <c r="W18" s="5"/>
      <c r="X18" s="6">
        <v>8</v>
      </c>
      <c r="Y18" s="28">
        <f>X18/20*40</f>
        <v>16</v>
      </c>
      <c r="Z18" s="44"/>
      <c r="AA18" s="41">
        <f>P18+V18+Y18+S18+Z18</f>
        <v>60.5</v>
      </c>
      <c r="AB18" s="42" t="str">
        <f>IF(AA18&gt;=79.5,"A",IF(AA18&gt;=74.5,"B+",IF(AA18&gt;=69.5,"B",IF(AA18&gt;=64.5,"C+",IF(AA18&gt;=59.5,"C",IF(AA18&gt;=54.5,"D+",IF(AA18&gt;=44.5,"D",IF(AA18&lt;44.5,"FAIL"))))))))</f>
        <v>C</v>
      </c>
    </row>
    <row r="19" spans="2:28" ht="15.75" x14ac:dyDescent="0.25">
      <c r="B19" s="45" t="s">
        <v>27</v>
      </c>
      <c r="C19" s="45"/>
      <c r="D19" s="45">
        <v>5953520011</v>
      </c>
      <c r="E19" s="46" t="s">
        <v>50</v>
      </c>
      <c r="F19" s="46" t="s">
        <v>51</v>
      </c>
      <c r="G19" s="2">
        <v>0</v>
      </c>
      <c r="H19" s="2">
        <v>0</v>
      </c>
      <c r="I19" s="2">
        <v>1</v>
      </c>
      <c r="J19" s="2">
        <v>1</v>
      </c>
      <c r="K19" s="2">
        <v>0</v>
      </c>
      <c r="L19" s="2">
        <v>1</v>
      </c>
      <c r="M19" s="2">
        <v>1</v>
      </c>
      <c r="N19" s="2">
        <v>1</v>
      </c>
      <c r="O19" s="4">
        <f>SUM(G19:N19)</f>
        <v>5</v>
      </c>
      <c r="P19" s="28">
        <f>O19/8*10</f>
        <v>6.25</v>
      </c>
      <c r="Q19" s="27"/>
      <c r="R19" s="6">
        <v>21.5</v>
      </c>
      <c r="S19" s="31">
        <f>R19</f>
        <v>21.5</v>
      </c>
      <c r="T19" s="5"/>
      <c r="U19" s="6">
        <v>15.5</v>
      </c>
      <c r="V19" s="31">
        <f>U19</f>
        <v>15.5</v>
      </c>
      <c r="W19" s="5"/>
      <c r="X19" s="6">
        <v>11</v>
      </c>
      <c r="Y19" s="28">
        <f>X19/20*40</f>
        <v>22</v>
      </c>
      <c r="Z19" s="44"/>
      <c r="AA19" s="41">
        <f>P19+V19+Y19+S19+Z19</f>
        <v>65.25</v>
      </c>
      <c r="AB19" s="42" t="str">
        <f>IF(AA19&gt;=79.5,"A",IF(AA19&gt;=74.5,"B+",IF(AA19&gt;=69.5,"B",IF(AA19&gt;=64.5,"C+",IF(AA19&gt;=59.5,"C",IF(AA19&gt;=54.5,"D+",IF(AA19&gt;=44.5,"D",IF(AA19&lt;44.5,"FAIL"))))))))</f>
        <v>C+</v>
      </c>
    </row>
    <row r="20" spans="2:28" ht="15.75" x14ac:dyDescent="0.25">
      <c r="B20" s="45" t="s">
        <v>27</v>
      </c>
      <c r="C20" s="45"/>
      <c r="D20" s="45">
        <v>6053020068</v>
      </c>
      <c r="E20" s="46" t="s">
        <v>75</v>
      </c>
      <c r="F20" s="46" t="s">
        <v>76</v>
      </c>
      <c r="G20" s="2">
        <v>0</v>
      </c>
      <c r="H20" s="2">
        <v>1</v>
      </c>
      <c r="I20" s="2">
        <v>1</v>
      </c>
      <c r="J20" s="2">
        <v>0</v>
      </c>
      <c r="K20" s="2">
        <v>1</v>
      </c>
      <c r="L20" s="2">
        <v>1</v>
      </c>
      <c r="M20" s="2">
        <v>1</v>
      </c>
      <c r="N20" s="2">
        <v>1</v>
      </c>
      <c r="O20" s="4">
        <f>SUM(G20:N20)</f>
        <v>6</v>
      </c>
      <c r="P20" s="28">
        <f>O20/8*10</f>
        <v>7.5</v>
      </c>
      <c r="Q20" s="27"/>
      <c r="R20" s="6">
        <v>21.5</v>
      </c>
      <c r="S20" s="31">
        <f>R20</f>
        <v>21.5</v>
      </c>
      <c r="T20" s="5"/>
      <c r="U20" s="6">
        <v>15.5</v>
      </c>
      <c r="V20" s="31">
        <f>U20</f>
        <v>15.5</v>
      </c>
      <c r="W20" s="5"/>
      <c r="X20" s="6">
        <v>16</v>
      </c>
      <c r="Y20" s="28">
        <f>X20/20*40</f>
        <v>32</v>
      </c>
      <c r="Z20" s="44"/>
      <c r="AA20" s="41">
        <f>P20+V20+Y20+S20+Z20</f>
        <v>76.5</v>
      </c>
      <c r="AB20" s="42" t="str">
        <f>IF(AA20&gt;=79.5,"A",IF(AA20&gt;=74.5,"B+",IF(AA20&gt;=69.5,"B",IF(AA20&gt;=64.5,"C+",IF(AA20&gt;=59.5,"C",IF(AA20&gt;=54.5,"D+",IF(AA20&gt;=44.5,"D",IF(AA20&lt;44.5,"FAIL"))))))))</f>
        <v>B+</v>
      </c>
    </row>
    <row r="21" spans="2:28" ht="15.75" x14ac:dyDescent="0.25">
      <c r="B21" s="39"/>
      <c r="C21" s="39"/>
      <c r="D21" s="39">
        <v>6053510068</v>
      </c>
      <c r="E21" s="40" t="s">
        <v>56</v>
      </c>
      <c r="F21" s="40" t="s">
        <v>57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4">
        <f>SUM(G21:N21)</f>
        <v>0</v>
      </c>
      <c r="P21" s="28">
        <f>O21/8*10</f>
        <v>0</v>
      </c>
      <c r="Q21" s="27"/>
      <c r="R21" s="6">
        <v>0</v>
      </c>
      <c r="S21" s="31">
        <f>R21</f>
        <v>0</v>
      </c>
      <c r="T21" s="5"/>
      <c r="U21" s="6">
        <v>0</v>
      </c>
      <c r="V21" s="31">
        <f>U21</f>
        <v>0</v>
      </c>
      <c r="W21" s="5"/>
      <c r="X21" s="6">
        <v>0</v>
      </c>
      <c r="Y21" s="28">
        <f>X21/20*40</f>
        <v>0</v>
      </c>
      <c r="Z21" s="44"/>
      <c r="AA21" s="41">
        <f>P21+V21+Y21+S21+Z21</f>
        <v>0</v>
      </c>
      <c r="AB21" s="42" t="str">
        <f>IF(AA21&gt;=79.5,"A",IF(AA21&gt;=74.5,"B+",IF(AA21&gt;=69.5,"B",IF(AA21&gt;=64.5,"C+",IF(AA21&gt;=59.5,"C",IF(AA21&gt;=54.5,"D+",IF(AA21&gt;=44.5,"D",IF(AA21&lt;44.5,"FAIL"))))))))</f>
        <v>FAIL</v>
      </c>
    </row>
    <row r="25" spans="2:28" x14ac:dyDescent="0.25">
      <c r="B25" s="51" t="s">
        <v>59</v>
      </c>
      <c r="C25" s="51"/>
      <c r="D25" s="51"/>
      <c r="E25" s="51"/>
      <c r="F25" s="51"/>
    </row>
  </sheetData>
  <sortState ref="A5:AB21">
    <sortCondition ref="B5:B21"/>
  </sortState>
  <mergeCells count="5">
    <mergeCell ref="X2:Y2"/>
    <mergeCell ref="AA2:AB2"/>
    <mergeCell ref="B25:F25"/>
    <mergeCell ref="R2:S2"/>
    <mergeCell ref="U2:V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14"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53" t="s">
        <v>21</v>
      </c>
      <c r="O14" s="54"/>
    </row>
    <row r="15" spans="2:15" x14ac:dyDescent="0.25">
      <c r="B15" s="1"/>
      <c r="C15" s="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1"/>
      <c r="O15" s="22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1" t="s">
        <v>20</v>
      </c>
      <c r="O16" s="22">
        <f>COUNTIF(Scores!AB5:AB21,"A")</f>
        <v>10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1" t="s">
        <v>19</v>
      </c>
      <c r="O17" s="22">
        <f>COUNTIF(Scores!AB5:AB21,"B+")</f>
        <v>3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1" t="s">
        <v>14</v>
      </c>
      <c r="O18" s="22">
        <f>COUNTIF(Scores!AB5:AB21,"B")</f>
        <v>0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1" t="s">
        <v>15</v>
      </c>
      <c r="O19" s="22">
        <f>COUNTIF(Scores!AB5:AB21,"C+")</f>
        <v>1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1" t="s">
        <v>16</v>
      </c>
      <c r="O20" s="22">
        <f>COUNTIF(Scores!AB4:AB21,"C")</f>
        <v>2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1" t="s">
        <v>17</v>
      </c>
      <c r="O21" s="22">
        <f>COUNTIF(Scores!AB5:AB21,"D+")</f>
        <v>0</v>
      </c>
    </row>
    <row r="22" spans="2:15" x14ac:dyDescent="0.25">
      <c r="B22" s="1"/>
      <c r="C22" s="1"/>
      <c r="D22" s="9"/>
      <c r="E22" s="9"/>
      <c r="F22" s="9"/>
      <c r="G22" s="9"/>
      <c r="H22" s="9"/>
      <c r="I22" s="9"/>
      <c r="J22" s="9"/>
      <c r="K22" s="9"/>
      <c r="L22" s="9"/>
      <c r="M22" s="9"/>
      <c r="N22" s="21" t="s">
        <v>27</v>
      </c>
      <c r="O22" s="22">
        <f>COUNTIF(Scores!AB5:AB21,"D")</f>
        <v>0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1" t="s">
        <v>18</v>
      </c>
      <c r="O23" s="22">
        <f>COUNTIF(Scores!AB5:AB21,"FAIL")</f>
        <v>1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3" t="s">
        <v>22</v>
      </c>
      <c r="O24" s="24">
        <f>COUNTIF(Scores!AB5:AB21,"I")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56" t="s">
        <v>36</v>
      </c>
      <c r="C31" s="57"/>
      <c r="D31" s="58"/>
      <c r="E31" s="20">
        <f>AVERAGE(Scores!X5:X10)</f>
        <v>16.833333333333332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55" t="s">
        <v>25</v>
      </c>
      <c r="C32" s="55"/>
      <c r="D32" s="55"/>
      <c r="E32" s="20">
        <f>AVERAGE(Scores!AA5:AA10)</f>
        <v>85.75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NMB403</cp:lastModifiedBy>
  <dcterms:created xsi:type="dcterms:W3CDTF">2009-12-15T00:51:19Z</dcterms:created>
  <dcterms:modified xsi:type="dcterms:W3CDTF">2019-11-04T06:27:15Z</dcterms:modified>
</cp:coreProperties>
</file>