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600" windowHeight="9615"/>
  </bookViews>
  <sheets>
    <sheet name="Scores" sheetId="1" r:id="rId1"/>
    <sheet name="Results Summary" sheetId="2" r:id="rId2"/>
  </sheets>
  <definedNames>
    <definedName name="_xlnm._FilterDatabase" localSheetId="0" hidden="1">Scores!$A$5:$AC$10</definedName>
  </definedNames>
  <calcPr calcId="145621"/>
</workbook>
</file>

<file path=xl/calcChain.xml><?xml version="1.0" encoding="utf-8"?>
<calcChain xmlns="http://schemas.openxmlformats.org/spreadsheetml/2006/main">
  <c r="Y9" i="1" l="1"/>
  <c r="Y33" i="1"/>
  <c r="Y42" i="1"/>
  <c r="Y43" i="1"/>
  <c r="Y26" i="1"/>
  <c r="Y27" i="1"/>
  <c r="Y44" i="1"/>
  <c r="Y10" i="1"/>
  <c r="Y49" i="1"/>
  <c r="Y50" i="1"/>
  <c r="Y34" i="1"/>
  <c r="Y5" i="1"/>
  <c r="Y35" i="1"/>
  <c r="Y51" i="1"/>
  <c r="Y11" i="1"/>
  <c r="Y12" i="1"/>
  <c r="Y36" i="1"/>
  <c r="Y28" i="1"/>
  <c r="Y13" i="1"/>
  <c r="Y6" i="1"/>
  <c r="Y7" i="1"/>
  <c r="Y8" i="1"/>
  <c r="Y52" i="1"/>
  <c r="Y45" i="1"/>
  <c r="Y29" i="1"/>
  <c r="Y53" i="1"/>
  <c r="Y54" i="1"/>
  <c r="Y14" i="1"/>
  <c r="Y46" i="1"/>
  <c r="Y22" i="1"/>
  <c r="Y18" i="1"/>
  <c r="Y15" i="1"/>
  <c r="Y23" i="1"/>
  <c r="Y24" i="1"/>
  <c r="Y30" i="1"/>
  <c r="Y19" i="1"/>
  <c r="Y16" i="1"/>
  <c r="Y47" i="1"/>
  <c r="Y20" i="1"/>
  <c r="Y48" i="1"/>
  <c r="Y37" i="1"/>
  <c r="Y31" i="1"/>
  <c r="Y41" i="1"/>
  <c r="Y32" i="1"/>
  <c r="Y38" i="1"/>
  <c r="Y21" i="1"/>
  <c r="Y39" i="1"/>
  <c r="Y40" i="1"/>
  <c r="Y17" i="1"/>
  <c r="Y25" i="1"/>
  <c r="V6" i="1" l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4" i="1"/>
  <c r="V22" i="1"/>
  <c r="V23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4" i="1"/>
  <c r="V45" i="1"/>
  <c r="V43" i="1"/>
  <c r="V46" i="1"/>
  <c r="V47" i="1"/>
  <c r="V48" i="1"/>
  <c r="V49" i="1"/>
  <c r="V50" i="1"/>
  <c r="V51" i="1"/>
  <c r="V52" i="1"/>
  <c r="V53" i="1"/>
  <c r="V54" i="1"/>
  <c r="V5" i="1"/>
  <c r="O9" i="1" l="1"/>
  <c r="P9" i="1" s="1"/>
  <c r="S9" i="1"/>
  <c r="O33" i="1"/>
  <c r="P33" i="1" s="1"/>
  <c r="S33" i="1"/>
  <c r="O42" i="1"/>
  <c r="P42" i="1" s="1"/>
  <c r="S42" i="1"/>
  <c r="AA42" i="1" s="1"/>
  <c r="O43" i="1"/>
  <c r="P43" i="1" s="1"/>
  <c r="S43" i="1"/>
  <c r="O26" i="1"/>
  <c r="P26" i="1" s="1"/>
  <c r="S26" i="1"/>
  <c r="O27" i="1"/>
  <c r="P27" i="1" s="1"/>
  <c r="S27" i="1"/>
  <c r="O44" i="1"/>
  <c r="P44" i="1" s="1"/>
  <c r="S44" i="1"/>
  <c r="AA44" i="1" s="1"/>
  <c r="O10" i="1"/>
  <c r="P10" i="1" s="1"/>
  <c r="S10" i="1"/>
  <c r="O49" i="1"/>
  <c r="P49" i="1" s="1"/>
  <c r="S49" i="1"/>
  <c r="O50" i="1"/>
  <c r="P50" i="1" s="1"/>
  <c r="S50" i="1"/>
  <c r="O34" i="1"/>
  <c r="P34" i="1" s="1"/>
  <c r="S34" i="1"/>
  <c r="O5" i="1"/>
  <c r="P5" i="1" s="1"/>
  <c r="S5" i="1"/>
  <c r="O35" i="1"/>
  <c r="P35" i="1" s="1"/>
  <c r="S35" i="1"/>
  <c r="O51" i="1"/>
  <c r="P51" i="1" s="1"/>
  <c r="S51" i="1"/>
  <c r="O11" i="1"/>
  <c r="P11" i="1" s="1"/>
  <c r="S11" i="1"/>
  <c r="O12" i="1"/>
  <c r="P12" i="1" s="1"/>
  <c r="S12" i="1"/>
  <c r="O36" i="1"/>
  <c r="P36" i="1" s="1"/>
  <c r="S36" i="1"/>
  <c r="O28" i="1"/>
  <c r="P28" i="1" s="1"/>
  <c r="S28" i="1"/>
  <c r="O13" i="1"/>
  <c r="P13" i="1" s="1"/>
  <c r="S13" i="1"/>
  <c r="O6" i="1"/>
  <c r="P6" i="1" s="1"/>
  <c r="S6" i="1"/>
  <c r="O7" i="1"/>
  <c r="P7" i="1" s="1"/>
  <c r="S7" i="1"/>
  <c r="O8" i="1"/>
  <c r="P8" i="1" s="1"/>
  <c r="S8" i="1"/>
  <c r="O52" i="1"/>
  <c r="P52" i="1" s="1"/>
  <c r="S52" i="1"/>
  <c r="O45" i="1"/>
  <c r="P45" i="1" s="1"/>
  <c r="S45" i="1"/>
  <c r="AA45" i="1" s="1"/>
  <c r="O29" i="1"/>
  <c r="P29" i="1" s="1"/>
  <c r="S29" i="1"/>
  <c r="O53" i="1"/>
  <c r="P53" i="1" s="1"/>
  <c r="S53" i="1"/>
  <c r="O54" i="1"/>
  <c r="P54" i="1" s="1"/>
  <c r="S54" i="1"/>
  <c r="O14" i="1"/>
  <c r="P14" i="1" s="1"/>
  <c r="S14" i="1"/>
  <c r="O46" i="1"/>
  <c r="P46" i="1" s="1"/>
  <c r="S46" i="1"/>
  <c r="AB46" i="1"/>
  <c r="O22" i="1"/>
  <c r="P22" i="1" s="1"/>
  <c r="S22" i="1"/>
  <c r="O18" i="1"/>
  <c r="P18" i="1" s="1"/>
  <c r="S18" i="1"/>
  <c r="O15" i="1"/>
  <c r="P15" i="1" s="1"/>
  <c r="S15" i="1"/>
  <c r="O23" i="1"/>
  <c r="P23" i="1" s="1"/>
  <c r="S23" i="1"/>
  <c r="O24" i="1"/>
  <c r="P24" i="1" s="1"/>
  <c r="S24" i="1"/>
  <c r="O30" i="1"/>
  <c r="P30" i="1" s="1"/>
  <c r="S30" i="1"/>
  <c r="O19" i="1"/>
  <c r="P19" i="1" s="1"/>
  <c r="S19" i="1"/>
  <c r="O16" i="1"/>
  <c r="P16" i="1" s="1"/>
  <c r="S16" i="1"/>
  <c r="O47" i="1"/>
  <c r="P47" i="1" s="1"/>
  <c r="S47" i="1"/>
  <c r="AB47" i="1"/>
  <c r="O20" i="1"/>
  <c r="P20" i="1" s="1"/>
  <c r="S20" i="1"/>
  <c r="O48" i="1"/>
  <c r="P48" i="1" s="1"/>
  <c r="S48" i="1"/>
  <c r="AB48" i="1"/>
  <c r="O37" i="1"/>
  <c r="P37" i="1" s="1"/>
  <c r="S37" i="1"/>
  <c r="O31" i="1"/>
  <c r="P31" i="1" s="1"/>
  <c r="S31" i="1"/>
  <c r="O41" i="1"/>
  <c r="P41" i="1" s="1"/>
  <c r="S41" i="1"/>
  <c r="O32" i="1"/>
  <c r="P32" i="1" s="1"/>
  <c r="S32" i="1"/>
  <c r="O38" i="1"/>
  <c r="P38" i="1" s="1"/>
  <c r="S38" i="1"/>
  <c r="O21" i="1"/>
  <c r="P21" i="1" s="1"/>
  <c r="S21" i="1"/>
  <c r="O39" i="1"/>
  <c r="P39" i="1" s="1"/>
  <c r="S39" i="1"/>
  <c r="O40" i="1"/>
  <c r="P40" i="1" s="1"/>
  <c r="S40" i="1"/>
  <c r="O17" i="1"/>
  <c r="P17" i="1" s="1"/>
  <c r="S17" i="1"/>
  <c r="AA53" i="1" l="1"/>
  <c r="AB53" i="1" s="1"/>
  <c r="AA6" i="1"/>
  <c r="AA28" i="1"/>
  <c r="AB28" i="1" s="1"/>
  <c r="AA51" i="1"/>
  <c r="AA5" i="1"/>
  <c r="AA50" i="1"/>
  <c r="AB50" i="1" s="1"/>
  <c r="AA10" i="1"/>
  <c r="AA33" i="1"/>
  <c r="AA54" i="1"/>
  <c r="AB54" i="1" s="1"/>
  <c r="AA52" i="1"/>
  <c r="AB52" i="1" s="1"/>
  <c r="AA13" i="1"/>
  <c r="AB13" i="1" s="1"/>
  <c r="AA11" i="1"/>
  <c r="AB11" i="1" s="1"/>
  <c r="AA34" i="1"/>
  <c r="AA49" i="1"/>
  <c r="AA26" i="1"/>
  <c r="AA9" i="1"/>
  <c r="AA40" i="1"/>
  <c r="AB40" i="1" s="1"/>
  <c r="AA21" i="1"/>
  <c r="AB21" i="1" s="1"/>
  <c r="AA32" i="1"/>
  <c r="AB32" i="1" s="1"/>
  <c r="AA31" i="1"/>
  <c r="AB31" i="1" s="1"/>
  <c r="AA16" i="1"/>
  <c r="AB16" i="1" s="1"/>
  <c r="AB30" i="1"/>
  <c r="AA30" i="1"/>
  <c r="AA23" i="1"/>
  <c r="AB23" i="1" s="1"/>
  <c r="AA18" i="1"/>
  <c r="AB18" i="1" s="1"/>
  <c r="AA12" i="1"/>
  <c r="AB12" i="1" s="1"/>
  <c r="AA27" i="1"/>
  <c r="AB27" i="1" s="1"/>
  <c r="AA29" i="1"/>
  <c r="AB29" i="1" s="1"/>
  <c r="AA7" i="1"/>
  <c r="AB7" i="1" s="1"/>
  <c r="AA17" i="1"/>
  <c r="AB17" i="1" s="1"/>
  <c r="AB39" i="1"/>
  <c r="AA39" i="1"/>
  <c r="AA38" i="1"/>
  <c r="AB38" i="1" s="1"/>
  <c r="AA41" i="1"/>
  <c r="AB41" i="1" s="1"/>
  <c r="AA37" i="1"/>
  <c r="AB37" i="1" s="1"/>
  <c r="AA19" i="1"/>
  <c r="AB19" i="1" s="1"/>
  <c r="AA24" i="1"/>
  <c r="AB24" i="1" s="1"/>
  <c r="AA15" i="1"/>
  <c r="AB15" i="1" s="1"/>
  <c r="AA22" i="1"/>
  <c r="AB22" i="1" s="1"/>
  <c r="AB36" i="1"/>
  <c r="AA36" i="1"/>
  <c r="AA35" i="1"/>
  <c r="AB35" i="1" s="1"/>
  <c r="AA20" i="1"/>
  <c r="AB20" i="1" s="1"/>
  <c r="AA14" i="1"/>
  <c r="AB14" i="1" s="1"/>
  <c r="AA8" i="1"/>
  <c r="AB8" i="1" s="1"/>
  <c r="AA43" i="1"/>
  <c r="AB43" i="1" s="1"/>
  <c r="AB45" i="1"/>
  <c r="AB44" i="1"/>
  <c r="AB6" i="1"/>
  <c r="AB51" i="1"/>
  <c r="AB5" i="1"/>
  <c r="AB34" i="1"/>
  <c r="AB49" i="1"/>
  <c r="AB10" i="1"/>
  <c r="AB26" i="1"/>
  <c r="AB42" i="1"/>
  <c r="AB33" i="1"/>
  <c r="AB9" i="1"/>
  <c r="O25" i="1" l="1"/>
  <c r="P25" i="1" s="1"/>
  <c r="S25" i="1" l="1"/>
  <c r="AA25" i="1" s="1"/>
  <c r="E31" i="2" l="1"/>
  <c r="AB25" i="1" l="1"/>
  <c r="O16" i="2" s="1"/>
  <c r="O24" i="2" l="1"/>
  <c r="O20" i="2"/>
  <c r="O19" i="2"/>
  <c r="O23" i="2"/>
  <c r="O22" i="2"/>
  <c r="O18" i="2"/>
  <c r="O21" i="2"/>
  <c r="O17" i="2"/>
  <c r="E32" i="2"/>
</calcChain>
</file>

<file path=xl/sharedStrings.xml><?xml version="1.0" encoding="utf-8"?>
<sst xmlns="http://schemas.openxmlformats.org/spreadsheetml/2006/main" count="157" uniqueCount="144">
  <si>
    <t>No.</t>
  </si>
  <si>
    <t>Group</t>
  </si>
  <si>
    <t>Last Name</t>
  </si>
  <si>
    <t>Attendance</t>
  </si>
  <si>
    <t>Exam</t>
  </si>
  <si>
    <t>Final score</t>
  </si>
  <si>
    <t>L1</t>
  </si>
  <si>
    <t>L2</t>
  </si>
  <si>
    <t>L3</t>
  </si>
  <si>
    <t>L4</t>
  </si>
  <si>
    <t>L5</t>
  </si>
  <si>
    <t>L6</t>
  </si>
  <si>
    <t>Grade</t>
  </si>
  <si>
    <t>/100</t>
  </si>
  <si>
    <t>B</t>
  </si>
  <si>
    <t>C+</t>
  </si>
  <si>
    <t>C</t>
  </si>
  <si>
    <t>D+</t>
  </si>
  <si>
    <t>F</t>
  </si>
  <si>
    <t>B+</t>
  </si>
  <si>
    <t>A</t>
  </si>
  <si>
    <t>RESULTS</t>
  </si>
  <si>
    <t>I</t>
  </si>
  <si>
    <t>Total</t>
  </si>
  <si>
    <t xml:space="preserve"> %</t>
  </si>
  <si>
    <t>Score of 0.5 or above will be rounded up to the next score if it results in a higher grade</t>
  </si>
  <si>
    <t>Average course score overall              (out of 100)</t>
  </si>
  <si>
    <t xml:space="preserve">  %</t>
  </si>
  <si>
    <t>D</t>
  </si>
  <si>
    <t>ID Number</t>
  </si>
  <si>
    <t>Score</t>
  </si>
  <si>
    <t>/20</t>
  </si>
  <si>
    <t>ID</t>
  </si>
  <si>
    <t>Project</t>
  </si>
  <si>
    <t>L7</t>
  </si>
  <si>
    <t>L8</t>
  </si>
  <si>
    <t>Presentation</t>
  </si>
  <si>
    <t>Average score on the exam</t>
  </si>
  <si>
    <t>First Name</t>
  </si>
  <si>
    <t>/8</t>
  </si>
  <si>
    <t>ATIWAT</t>
  </si>
  <si>
    <t>RISUKHUMARN</t>
  </si>
  <si>
    <t>MILYN ARIANA</t>
  </si>
  <si>
    <t>KRAISORN</t>
  </si>
  <si>
    <t>CHAICHANA</t>
  </si>
  <si>
    <t>SUKAME</t>
  </si>
  <si>
    <t>PUNTHARIK</t>
  </si>
  <si>
    <t>YINDEESOOK</t>
  </si>
  <si>
    <t>YESHI</t>
  </si>
  <si>
    <t>CHODEN</t>
  </si>
  <si>
    <t>SAW EDWIN OO</t>
  </si>
  <si>
    <t>JONATHAN</t>
  </si>
  <si>
    <t>ROBEDILLO</t>
  </si>
  <si>
    <t>SAYOMPON</t>
  </si>
  <si>
    <t>WONGSA</t>
  </si>
  <si>
    <t>JAHZIEL JOHN</t>
  </si>
  <si>
    <t>ALKUINO PABALAN</t>
  </si>
  <si>
    <t>RAMIL</t>
  </si>
  <si>
    <t>TANTIGITTI</t>
  </si>
  <si>
    <t>WICHITTRA</t>
  </si>
  <si>
    <t>TAOTO</t>
  </si>
  <si>
    <t>NICHAMON</t>
  </si>
  <si>
    <t>THONGMUAN</t>
  </si>
  <si>
    <t>PRANGSIRI</t>
  </si>
  <si>
    <t>THONGSUK</t>
  </si>
  <si>
    <t>RUBEYEE</t>
  </si>
  <si>
    <t>MULAMETHAWEE</t>
  </si>
  <si>
    <t xml:space="preserve">THANATPORN </t>
  </si>
  <si>
    <t>TEERAKUL</t>
  </si>
  <si>
    <t xml:space="preserve">JANGHUN </t>
  </si>
  <si>
    <t>KIM</t>
  </si>
  <si>
    <t>YOUNGHUN</t>
  </si>
  <si>
    <t>ATIPORN</t>
  </si>
  <si>
    <t>PANICH</t>
  </si>
  <si>
    <t>RUJIPAS</t>
  </si>
  <si>
    <t>METHAWUTTIKRAI</t>
  </si>
  <si>
    <t>XIOXIA</t>
  </si>
  <si>
    <t>LIN</t>
  </si>
  <si>
    <t>BESS</t>
  </si>
  <si>
    <t>BARLOW</t>
  </si>
  <si>
    <t>BOUNSALEE</t>
  </si>
  <si>
    <t>KHONEVIXAM</t>
  </si>
  <si>
    <t>KEERATI</t>
  </si>
  <si>
    <t>SIRIMONGKOL</t>
  </si>
  <si>
    <t>YADA</t>
  </si>
  <si>
    <t>PENSOMBOON</t>
  </si>
  <si>
    <t>KORPON</t>
  </si>
  <si>
    <t>YENCHAN</t>
  </si>
  <si>
    <t>ABBY MAELY</t>
  </si>
  <si>
    <t>DE LA CRUZ</t>
  </si>
  <si>
    <t>AMONLAPA</t>
  </si>
  <si>
    <t>DUANGLEK</t>
  </si>
  <si>
    <t>APISIT</t>
  </si>
  <si>
    <t>ASAWASUBTAWEE</t>
  </si>
  <si>
    <t>ASMEE</t>
  </si>
  <si>
    <t>SUJARITTAM</t>
  </si>
  <si>
    <t>HARUKA</t>
  </si>
  <si>
    <t>KURAHASHI</t>
  </si>
  <si>
    <t>KANTIDA</t>
  </si>
  <si>
    <t>BANGKHANG</t>
  </si>
  <si>
    <t>NARTEE</t>
  </si>
  <si>
    <t>KESJAMRAS</t>
  </si>
  <si>
    <t>PANATDA</t>
  </si>
  <si>
    <t>KAEWTED</t>
  </si>
  <si>
    <t>PANISA</t>
  </si>
  <si>
    <t>TAKLOM</t>
  </si>
  <si>
    <t>SUREERAT</t>
  </si>
  <si>
    <t>PANTA</t>
  </si>
  <si>
    <t>THANCHANOK</t>
  </si>
  <si>
    <t>BUA-ON</t>
  </si>
  <si>
    <t>WATCHARA</t>
  </si>
  <si>
    <t>SARARATH</t>
  </si>
  <si>
    <t>WORADA</t>
  </si>
  <si>
    <t>RODLOYTOOK</t>
  </si>
  <si>
    <t>HUTSATHORN</t>
  </si>
  <si>
    <t>PATTANAKUL</t>
  </si>
  <si>
    <t>KRISTINE  NICOLAS</t>
  </si>
  <si>
    <t>HERRERA</t>
  </si>
  <si>
    <t>MARCIN  DARIUSZ</t>
  </si>
  <si>
    <t>BIELANG</t>
  </si>
  <si>
    <t>PHATTARAPORN  </t>
  </si>
  <si>
    <t>SAENGPHET</t>
  </si>
  <si>
    <t xml:space="preserve">PHUCHIT  </t>
  </si>
  <si>
    <t>ARDSA ARD</t>
  </si>
  <si>
    <t>SHU</t>
  </si>
  <si>
    <t xml:space="preserve">YIN </t>
  </si>
  <si>
    <t xml:space="preserve">SURAAT  </t>
  </si>
  <si>
    <t>KAMNUANDEJ</t>
  </si>
  <si>
    <t xml:space="preserve">THANYA  </t>
  </si>
  <si>
    <t>NOPAKUN</t>
  </si>
  <si>
    <t xml:space="preserve">TIMOTHY </t>
  </si>
  <si>
    <t xml:space="preserve">WASINEE  </t>
  </si>
  <si>
    <t>RATTANACHAIKUL</t>
  </si>
  <si>
    <t xml:space="preserve">WILASINEE  </t>
  </si>
  <si>
    <t>WAREEPRASERT</t>
  </si>
  <si>
    <t>NACHAYADA</t>
  </si>
  <si>
    <t>RUNGRAVIVONGS</t>
  </si>
  <si>
    <t>/30</t>
  </si>
  <si>
    <r>
      <t xml:space="preserve">See </t>
    </r>
    <r>
      <rPr>
        <b/>
        <i/>
        <sz val="11"/>
        <color indexed="8"/>
        <rFont val="Calibri"/>
        <family val="2"/>
      </rPr>
      <t>Results Summary</t>
    </r>
    <r>
      <rPr>
        <b/>
        <sz val="11"/>
        <color indexed="8"/>
        <rFont val="Calibri"/>
        <family val="2"/>
      </rPr>
      <t xml:space="preserve"> Below For Analysis</t>
    </r>
  </si>
  <si>
    <t>/10</t>
  </si>
  <si>
    <t>Final Score</t>
  </si>
  <si>
    <t>/40</t>
  </si>
  <si>
    <t>Got A For Trending On TikTok</t>
  </si>
  <si>
    <t>PANTE  BABIA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</si>
</sst>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ahoma"/>
      <family val="2"/>
    </font>
    <font>
      <b/>
      <sz val="10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6"/>
      <name val="Cordia New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ahoma"/>
      <family val="2"/>
      <charset val="222"/>
    </font>
    <font>
      <sz val="12"/>
      <name val="Calibri"/>
      <family val="2"/>
    </font>
    <font>
      <b/>
      <sz val="9"/>
      <name val="Times New Roman"/>
      <family val="1"/>
    </font>
    <font>
      <b/>
      <sz val="10"/>
      <color rgb="FFFF0000"/>
      <name val="Arial"/>
      <family val="2"/>
    </font>
    <font>
      <sz val="11"/>
      <color rgb="FFFF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5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2" borderId="1" applyBorder="0">
      <protection locked="0"/>
    </xf>
    <xf numFmtId="0" fontId="17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3" fillId="3" borderId="2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3" fillId="5" borderId="2" xfId="0" applyNumberFormat="1" applyFont="1" applyFill="1" applyBorder="1" applyAlignment="1" applyProtection="1">
      <alignment horizontal="center" wrapText="1"/>
    </xf>
    <xf numFmtId="0" fontId="0" fillId="0" borderId="0" xfId="0" applyProtection="1"/>
    <xf numFmtId="0" fontId="3" fillId="5" borderId="2" xfId="0" applyFont="1" applyFill="1" applyBorder="1" applyAlignment="1" applyProtection="1">
      <alignment horizont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10" fillId="4" borderId="0" xfId="0" applyFont="1" applyFill="1" applyProtection="1">
      <protection locked="0"/>
    </xf>
    <xf numFmtId="0" fontId="0" fillId="0" borderId="0" xfId="0" applyAlignment="1">
      <alignment horizontal="center"/>
    </xf>
    <xf numFmtId="0" fontId="6" fillId="6" borderId="5" xfId="0" applyFont="1" applyFill="1" applyBorder="1" applyAlignment="1" applyProtection="1">
      <protection locked="0"/>
    </xf>
    <xf numFmtId="0" fontId="6" fillId="6" borderId="5" xfId="0" applyFont="1" applyFill="1" applyBorder="1" applyAlignment="1" applyProtection="1">
      <alignment horizontal="center"/>
      <protection locked="0"/>
    </xf>
    <xf numFmtId="0" fontId="6" fillId="6" borderId="5" xfId="0" applyFon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0" fontId="9" fillId="2" borderId="7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164" fontId="9" fillId="2" borderId="5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6" fillId="8" borderId="2" xfId="0" applyFont="1" applyFill="1" applyBorder="1" applyAlignment="1" applyProtection="1">
      <alignment horizontal="center"/>
      <protection locked="0"/>
    </xf>
    <xf numFmtId="0" fontId="12" fillId="4" borderId="0" xfId="0" applyFont="1" applyFill="1"/>
    <xf numFmtId="164" fontId="3" fillId="9" borderId="2" xfId="0" applyNumberFormat="1" applyFont="1" applyFill="1" applyBorder="1" applyAlignment="1" applyProtection="1">
      <alignment horizontal="center" wrapText="1"/>
    </xf>
    <xf numFmtId="0" fontId="11" fillId="9" borderId="2" xfId="0" applyFont="1" applyFill="1" applyBorder="1" applyAlignment="1">
      <alignment horizontal="center"/>
    </xf>
    <xf numFmtId="0" fontId="8" fillId="9" borderId="2" xfId="0" applyFont="1" applyFill="1" applyBorder="1" applyAlignment="1" applyProtection="1">
      <alignment horizontal="center"/>
      <protection locked="0"/>
    </xf>
    <xf numFmtId="164" fontId="12" fillId="9" borderId="2" xfId="0" applyNumberFormat="1" applyFont="1" applyFill="1" applyBorder="1" applyAlignment="1" applyProtection="1">
      <alignment horizontal="center"/>
    </xf>
    <xf numFmtId="0" fontId="18" fillId="10" borderId="2" xfId="0" applyFont="1" applyFill="1" applyBorder="1" applyAlignment="1">
      <alignment horizontal="left" vertical="center"/>
    </xf>
    <xf numFmtId="0" fontId="19" fillId="5" borderId="2" xfId="0" applyFont="1" applyFill="1" applyBorder="1" applyAlignment="1" applyProtection="1">
      <alignment horizontal="center"/>
      <protection locked="0"/>
    </xf>
    <xf numFmtId="0" fontId="1" fillId="10" borderId="2" xfId="0" applyFont="1" applyFill="1" applyBorder="1" applyAlignment="1" applyProtection="1">
      <alignment horizontal="center"/>
      <protection locked="0"/>
    </xf>
    <xf numFmtId="14" fontId="8" fillId="9" borderId="2" xfId="0" applyNumberFormat="1" applyFont="1" applyFill="1" applyBorder="1" applyAlignment="1" applyProtection="1">
      <alignment horizontal="center" vertical="center" wrapText="1"/>
      <protection locked="0"/>
    </xf>
    <xf numFmtId="16" fontId="16" fillId="5" borderId="2" xfId="0" applyNumberFormat="1" applyFont="1" applyFill="1" applyBorder="1" applyAlignment="1" applyProtection="1">
      <alignment horizontal="center" vertical="center" wrapText="1"/>
      <protection locked="0"/>
    </xf>
    <xf numFmtId="16" fontId="8" fillId="3" borderId="2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2" fillId="4" borderId="13" xfId="0" applyFont="1" applyFill="1" applyBorder="1" applyAlignment="1" applyProtection="1">
      <protection locked="0"/>
    </xf>
    <xf numFmtId="0" fontId="6" fillId="4" borderId="13" xfId="0" applyFont="1" applyFill="1" applyBorder="1" applyAlignment="1" applyProtection="1">
      <alignment horizontal="center"/>
      <protection locked="0"/>
    </xf>
    <xf numFmtId="0" fontId="3" fillId="4" borderId="13" xfId="0" applyFont="1" applyFill="1" applyBorder="1" applyAlignment="1" applyProtection="1">
      <alignment wrapText="1"/>
    </xf>
    <xf numFmtId="0" fontId="0" fillId="0" borderId="0" xfId="0" applyBorder="1" applyAlignment="1" applyProtection="1">
      <alignment horizontal="center"/>
      <protection locked="0"/>
    </xf>
    <xf numFmtId="0" fontId="1" fillId="11" borderId="2" xfId="0" applyFont="1" applyFill="1" applyBorder="1" applyAlignment="1" applyProtection="1">
      <alignment horizontal="center"/>
      <protection locked="0"/>
    </xf>
    <xf numFmtId="0" fontId="18" fillId="11" borderId="2" xfId="0" applyFont="1" applyFill="1" applyBorder="1" applyAlignment="1">
      <alignment horizontal="left" vertical="center"/>
    </xf>
    <xf numFmtId="0" fontId="1" fillId="12" borderId="2" xfId="0" applyFont="1" applyFill="1" applyBorder="1" applyAlignment="1" applyProtection="1">
      <alignment horizontal="center"/>
      <protection locked="0"/>
    </xf>
    <xf numFmtId="0" fontId="18" fillId="12" borderId="2" xfId="0" applyFont="1" applyFill="1" applyBorder="1" applyAlignment="1">
      <alignment horizontal="left" vertical="center"/>
    </xf>
    <xf numFmtId="0" fontId="1" fillId="13" borderId="2" xfId="0" applyFont="1" applyFill="1" applyBorder="1" applyAlignment="1" applyProtection="1">
      <alignment horizontal="center"/>
      <protection locked="0"/>
    </xf>
    <xf numFmtId="0" fontId="18" fillId="13" borderId="2" xfId="0" applyFont="1" applyFill="1" applyBorder="1" applyAlignment="1">
      <alignment horizontal="left" vertical="center"/>
    </xf>
    <xf numFmtId="0" fontId="21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2" fillId="8" borderId="3" xfId="0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2" fillId="2" borderId="1" xfId="1" applyFont="1" applyBorder="1" applyAlignment="1">
      <alignment horizontal="center"/>
      <protection locked="0"/>
    </xf>
    <xf numFmtId="0" fontId="14" fillId="2" borderId="11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>
      <alignment horizontal="center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9" fillId="2" borderId="4" xfId="0" applyFont="1" applyFill="1" applyBorder="1" applyAlignment="1" applyProtection="1">
      <alignment horizontal="left"/>
      <protection locked="0"/>
    </xf>
    <xf numFmtId="164" fontId="4" fillId="14" borderId="2" xfId="0" applyNumberFormat="1" applyFont="1" applyFill="1" applyBorder="1" applyAlignment="1" applyProtection="1">
      <alignment horizontal="center"/>
    </xf>
    <xf numFmtId="0" fontId="4" fillId="14" borderId="2" xfId="0" applyFont="1" applyFill="1" applyBorder="1" applyAlignment="1">
      <alignment horizontal="center"/>
    </xf>
    <xf numFmtId="0" fontId="20" fillId="14" borderId="2" xfId="0" applyFont="1" applyFill="1" applyBorder="1" applyAlignment="1">
      <alignment horizontal="center"/>
    </xf>
  </cellXfs>
  <cellStyles count="3">
    <cellStyle name="Normal" xfId="0" builtinId="0"/>
    <cellStyle name="Normal 7" xfId="2"/>
    <cellStyle name="Style 1" xfId="1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742793791574294"/>
          <c:y val="0.24000029296910771"/>
          <c:w val="0.53991130820399114"/>
          <c:h val="0.76000092773550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30"/>
          <c:dPt>
            <c:idx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661-4257-8D93-020580F6D989}"/>
              </c:ext>
            </c:extLst>
          </c:dPt>
          <c:dLbls>
            <c:dLbl>
              <c:idx val="0"/>
              <c:layout>
                <c:manualLayout>
                  <c:x val="4.9784606883654034E-2"/>
                  <c:y val="1.47989202771454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1-4257-8D93-020580F6D989}"/>
                </c:ext>
              </c:extLst>
            </c:dLbl>
            <c:dLbl>
              <c:idx val="1"/>
              <c:layout>
                <c:manualLayout>
                  <c:x val="-2.1482355191431032E-2"/>
                  <c:y val="5.76156534935502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61-4257-8D93-020580F6D989}"/>
                </c:ext>
              </c:extLst>
            </c:dLbl>
            <c:dLbl>
              <c:idx val="2"/>
              <c:layout>
                <c:manualLayout>
                  <c:x val="-6.655884613613583E-2"/>
                  <c:y val="1.33820950106357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61-4257-8D93-020580F6D989}"/>
                </c:ext>
              </c:extLst>
            </c:dLbl>
            <c:dLbl>
              <c:idx val="3"/>
              <c:layout>
                <c:manualLayout>
                  <c:x val="-1.6562706989561533E-2"/>
                  <c:y val="-2.80098518490875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61-4257-8D93-020580F6D989}"/>
                </c:ext>
              </c:extLst>
            </c:dLbl>
            <c:dLbl>
              <c:idx val="4"/>
              <c:layout>
                <c:manualLayout>
                  <c:x val="-5.2754559526213093E-2"/>
                  <c:y val="1.54233682874948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61-4257-8D93-020580F6D989}"/>
                </c:ext>
              </c:extLst>
            </c:dLbl>
            <c:dLbl>
              <c:idx val="5"/>
              <c:layout>
                <c:manualLayout>
                  <c:x val="-7.8954381714431504E-2"/>
                  <c:y val="-7.54920326902273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61-4257-8D93-020580F6D989}"/>
                </c:ext>
              </c:extLst>
            </c:dLbl>
            <c:dLbl>
              <c:idx val="6"/>
              <c:layout>
                <c:manualLayout>
                  <c:x val="-7.8127379826509552E-2"/>
                  <c:y val="-0.173430110335734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61-4257-8D93-020580F6D989}"/>
                </c:ext>
              </c:extLst>
            </c:dLbl>
            <c:dLbl>
              <c:idx val="7"/>
              <c:layout>
                <c:manualLayout>
                  <c:x val="2.9239057668398959E-3"/>
                  <c:y val="-2.646241494694678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61-4257-8D93-020580F6D989}"/>
                </c:ext>
              </c:extLst>
            </c:dLbl>
            <c:dLbl>
              <c:idx val="8"/>
              <c:layout>
                <c:manualLayout>
                  <c:x val="6.2736034513905317E-2"/>
                  <c:y val="-6.05443395404958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61-4257-8D93-020580F6D98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2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'Results Summary'!$N$16:$N$24</c:f>
              <c:strCache>
                <c:ptCount val="9"/>
                <c:pt idx="0">
                  <c:v>A</c:v>
                </c:pt>
                <c:pt idx="1">
                  <c:v>B+</c:v>
                </c:pt>
                <c:pt idx="2">
                  <c:v>B</c:v>
                </c:pt>
                <c:pt idx="3">
                  <c:v>C+</c:v>
                </c:pt>
                <c:pt idx="4">
                  <c:v>C</c:v>
                </c:pt>
                <c:pt idx="5">
                  <c:v>D+</c:v>
                </c:pt>
                <c:pt idx="6">
                  <c:v>D</c:v>
                </c:pt>
                <c:pt idx="7">
                  <c:v>F</c:v>
                </c:pt>
                <c:pt idx="8">
                  <c:v>I</c:v>
                </c:pt>
              </c:strCache>
            </c:strRef>
          </c:cat>
          <c:val>
            <c:numRef>
              <c:f>'Results Summary'!$O$16:$O$24</c:f>
              <c:numCache>
                <c:formatCode>General</c:formatCode>
                <c:ptCount val="9"/>
                <c:pt idx="0">
                  <c:v>12</c:v>
                </c:pt>
                <c:pt idx="1">
                  <c:v>9</c:v>
                </c:pt>
                <c:pt idx="2">
                  <c:v>7</c:v>
                </c:pt>
                <c:pt idx="3">
                  <c:v>9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6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661-4257-8D93-020580F6D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72288635986073"/>
          <c:y val="9.2499906705974549E-2"/>
          <c:w val="6.0975697875822132E-2"/>
          <c:h val="0.82000099513626956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olid"/>
        </a:ln>
        <a:effectLst/>
      </c:spPr>
      <c:txPr>
        <a:bodyPr/>
        <a:lstStyle/>
        <a:p>
          <a:pPr>
            <a:defRPr lang="en-US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914546</xdr:colOff>
      <xdr:row>58</xdr:row>
      <xdr:rowOff>2950</xdr:rowOff>
    </xdr:from>
    <xdr:to>
      <xdr:col>3</xdr:col>
      <xdr:colOff>914546</xdr:colOff>
      <xdr:row>61</xdr:row>
      <xdr:rowOff>88675</xdr:rowOff>
    </xdr:to>
    <xdr:cxnSp macro="">
      <xdr:nvCxnSpPr>
        <xdr:cNvPr id="2" name="Straight Arrow Connector 2"/>
        <xdr:cNvCxnSpPr/>
      </xdr:nvCxnSpPr>
      <xdr:spPr>
        <a:xfrm>
          <a:off x="1763513" y="11981673"/>
          <a:ext cx="0" cy="660331"/>
        </a:xfrm>
        <a:prstGeom prst="straightConnector1">
          <a:avLst/>
        </a:prstGeom>
        <a:ln w="15875" cmpd="sng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123825</xdr:rowOff>
    </xdr:from>
    <xdr:to>
      <xdr:col>10</xdr:col>
      <xdr:colOff>590550</xdr:colOff>
      <xdr:row>25</xdr:row>
      <xdr:rowOff>76200</xdr:rowOff>
    </xdr:to>
    <xdr:graphicFrame macro="">
      <xdr:nvGraphicFramePr>
        <xdr:cNvPr id="20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0.09312</cdr:x>
      <cdr:y>0.01528</cdr:y>
    </cdr:from>
    <cdr:to>
      <cdr:x>0.81646</cdr:x>
      <cdr:y>0.18181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7226" y="61419"/>
          <a:ext cx="5105400" cy="669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>
            <a:lnSpc>
              <a:spcPts val="1400"/>
            </a:lnSpc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Calibri"/>
              <a:cs typeface="Calibri"/>
            </a:rPr>
            <a:t>MCS 1150 (2019) Results</a:t>
          </a:r>
        </a:p>
        <a:p xmlns:a="http://schemas.openxmlformats.org/drawingml/2006/main">
          <a:pPr algn="ctr" rtl="0">
            <a:lnSpc>
              <a:spcPts val="1400"/>
            </a:lnSpc>
            <a:defRPr sz="1000"/>
          </a:pPr>
          <a:endParaRPr lang="en-US" sz="1600" b="1" i="0" u="sng" strike="noStrike" baseline="0">
            <a:solidFill>
              <a:srgbClr val="000000"/>
            </a:solidFill>
            <a:latin typeface="Calibri"/>
            <a:cs typeface="Calibri"/>
          </a:endParaRPr>
        </a:p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Calibri"/>
              <a:cs typeface="Calibri"/>
            </a:rPr>
            <a:t>-a graphical representation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58"/>
  <sheetViews>
    <sheetView tabSelected="1" topLeftCell="B1" zoomScaleNormal="100" workbookViewId="0">
      <pane xSplit="5" topLeftCell="Q1" activePane="topRight" state="frozen"/>
      <selection activeCell="B1" sqref="B1"/>
      <selection pane="topRight" activeCell="AC9" sqref="AC9"/>
    </sheetView>
  </sheetViews>
  <sheetFormatPr defaultColWidth="9.140625" defaultRowHeight="15" x14ac:dyDescent="0.25"/>
  <cols>
    <col min="1" max="1" width="4.5703125" style="1" customWidth="1"/>
    <col min="2" max="2" width="8.140625" style="3" customWidth="1"/>
    <col min="3" max="3" width="0.140625" style="3" hidden="1" customWidth="1"/>
    <col min="4" max="4" width="13.85546875" style="3" customWidth="1"/>
    <col min="5" max="5" width="23.5703125" style="1" bestFit="1" customWidth="1"/>
    <col min="6" max="6" width="19.28515625" style="1" bestFit="1" customWidth="1"/>
    <col min="7" max="7" width="3.28515625" style="1" customWidth="1"/>
    <col min="8" max="14" width="3.42578125" style="1" customWidth="1"/>
    <col min="15" max="15" width="5.85546875" style="1" bestFit="1" customWidth="1"/>
    <col min="16" max="16" width="5.5703125" style="1" bestFit="1" customWidth="1"/>
    <col min="17" max="17" width="1.85546875" customWidth="1"/>
    <col min="18" max="18" width="5.28515625" bestFit="1" customWidth="1"/>
    <col min="19" max="19" width="5.140625" customWidth="1"/>
    <col min="20" max="20" width="2.7109375" customWidth="1"/>
    <col min="21" max="21" width="5.28515625" bestFit="1" customWidth="1"/>
    <col min="22" max="22" width="10.5703125" customWidth="1"/>
    <col min="23" max="23" width="1.7109375" customWidth="1"/>
    <col min="24" max="24" width="5.85546875" style="1" bestFit="1" customWidth="1"/>
    <col min="25" max="25" width="6.42578125" style="1" bestFit="1" customWidth="1"/>
    <col min="26" max="26" width="3.5703125" style="1" customWidth="1"/>
    <col min="27" max="27" width="13" style="1" customWidth="1"/>
    <col min="28" max="28" width="7.85546875" style="1" customWidth="1"/>
    <col min="29" max="29" width="27.140625" style="1" bestFit="1" customWidth="1"/>
    <col min="30" max="30" width="7.85546875" style="1" bestFit="1" customWidth="1"/>
    <col min="31" max="31" width="18.28515625" style="1" customWidth="1"/>
    <col min="32" max="32" width="34" style="1" customWidth="1"/>
    <col min="33" max="33" width="17.5703125" style="1" customWidth="1"/>
    <col min="34" max="40" width="9.140625" style="1"/>
    <col min="41" max="41" width="6.85546875" style="1" customWidth="1"/>
    <col min="42" max="16384" width="9.140625" style="1"/>
  </cols>
  <sheetData>
    <row r="2" spans="1:28" ht="18.75" x14ac:dyDescent="0.3">
      <c r="A2" s="11" t="s">
        <v>0</v>
      </c>
      <c r="B2" s="12" t="s">
        <v>1</v>
      </c>
      <c r="C2" s="12" t="s">
        <v>29</v>
      </c>
      <c r="D2" s="12" t="s">
        <v>32</v>
      </c>
      <c r="E2" s="13" t="s">
        <v>38</v>
      </c>
      <c r="F2" s="13" t="s">
        <v>2</v>
      </c>
      <c r="G2" s="27" t="s">
        <v>3</v>
      </c>
      <c r="H2" s="7"/>
      <c r="I2" s="7"/>
      <c r="J2" s="7"/>
      <c r="K2" s="7"/>
      <c r="L2" s="7"/>
      <c r="M2" s="7"/>
      <c r="N2" s="7"/>
      <c r="O2" s="7"/>
      <c r="P2" s="8"/>
      <c r="R2" s="57" t="s">
        <v>33</v>
      </c>
      <c r="S2" s="55"/>
      <c r="U2" s="57" t="s">
        <v>36</v>
      </c>
      <c r="V2" s="55"/>
      <c r="X2" s="52" t="s">
        <v>4</v>
      </c>
      <c r="Y2" s="53"/>
      <c r="Z2" s="41"/>
      <c r="AA2" s="54" t="s">
        <v>5</v>
      </c>
      <c r="AB2" s="55"/>
    </row>
    <row r="3" spans="1:28" ht="23.25" x14ac:dyDescent="0.5">
      <c r="A3" s="14"/>
      <c r="B3" s="15"/>
      <c r="C3" s="15"/>
      <c r="D3" s="15"/>
      <c r="E3" s="16"/>
      <c r="F3" s="17"/>
      <c r="G3" s="39" t="s">
        <v>6</v>
      </c>
      <c r="H3" s="39" t="s">
        <v>7</v>
      </c>
      <c r="I3" s="39" t="s">
        <v>8</v>
      </c>
      <c r="J3" s="39" t="s">
        <v>9</v>
      </c>
      <c r="K3" s="39" t="s">
        <v>10</v>
      </c>
      <c r="L3" s="39" t="s">
        <v>11</v>
      </c>
      <c r="M3" s="39" t="s">
        <v>34</v>
      </c>
      <c r="N3" s="39" t="s">
        <v>35</v>
      </c>
      <c r="O3" s="38" t="s">
        <v>23</v>
      </c>
      <c r="P3" s="37" t="s">
        <v>24</v>
      </c>
      <c r="R3" s="35" t="s">
        <v>30</v>
      </c>
      <c r="S3" s="31" t="s">
        <v>27</v>
      </c>
      <c r="T3" s="10"/>
      <c r="U3" s="35" t="s">
        <v>30</v>
      </c>
      <c r="V3" s="31" t="s">
        <v>27</v>
      </c>
      <c r="W3" s="10"/>
      <c r="X3" s="35" t="s">
        <v>30</v>
      </c>
      <c r="Y3" s="32" t="s">
        <v>24</v>
      </c>
      <c r="Z3" s="42"/>
      <c r="AA3" s="28" t="s">
        <v>140</v>
      </c>
      <c r="AB3" s="28" t="s">
        <v>12</v>
      </c>
    </row>
    <row r="4" spans="1:28" x14ac:dyDescent="0.25">
      <c r="O4" s="3" t="s">
        <v>39</v>
      </c>
      <c r="P4" s="3" t="s">
        <v>139</v>
      </c>
      <c r="R4" s="10" t="s">
        <v>137</v>
      </c>
      <c r="S4" s="10" t="s">
        <v>137</v>
      </c>
      <c r="U4" s="10" t="s">
        <v>31</v>
      </c>
      <c r="V4" s="10" t="s">
        <v>31</v>
      </c>
      <c r="W4" s="40"/>
      <c r="X4" s="10" t="s">
        <v>31</v>
      </c>
      <c r="Y4" s="44" t="s">
        <v>141</v>
      </c>
      <c r="Z4" s="40"/>
      <c r="AA4" s="44" t="s">
        <v>13</v>
      </c>
    </row>
    <row r="5" spans="1:28" ht="15.75" x14ac:dyDescent="0.25">
      <c r="B5" s="47">
        <v>1</v>
      </c>
      <c r="C5" s="47"/>
      <c r="D5" s="47">
        <v>5953020368</v>
      </c>
      <c r="E5" s="48" t="s">
        <v>63</v>
      </c>
      <c r="F5" s="48" t="s">
        <v>64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>
        <v>1</v>
      </c>
      <c r="M5" s="2">
        <v>1</v>
      </c>
      <c r="N5" s="2">
        <v>1</v>
      </c>
      <c r="O5" s="4">
        <f>SUM(G5:N5)</f>
        <v>8</v>
      </c>
      <c r="P5" s="30">
        <f>O5/8*10</f>
        <v>10</v>
      </c>
      <c r="Q5" s="29"/>
      <c r="R5" s="6">
        <v>29</v>
      </c>
      <c r="S5" s="33">
        <f>R5</f>
        <v>29</v>
      </c>
      <c r="T5" s="5"/>
      <c r="U5" s="6">
        <v>17</v>
      </c>
      <c r="V5" s="33">
        <f>U5</f>
        <v>17</v>
      </c>
      <c r="W5" s="5"/>
      <c r="X5" s="6">
        <v>10</v>
      </c>
      <c r="Y5" s="30">
        <f>X5/20*40</f>
        <v>20</v>
      </c>
      <c r="Z5" s="43"/>
      <c r="AA5" s="64">
        <f>P5+V5+Y5+S5</f>
        <v>76</v>
      </c>
      <c r="AB5" s="65" t="str">
        <f>IF(AA5&gt;=79.5,"A",IF(AA5&gt;=74.5,"B+",IF(AA5&gt;=69.5,"B",IF(AA5&gt;=64.5,"C+",IF(AA5&gt;=59.5,"C",IF(AA5&gt;=54.5,"D+",IF(AA5&gt;=44.5,"D",IF(AA5&lt;44.5,"FAIL"))))))))</f>
        <v>B+</v>
      </c>
    </row>
    <row r="6" spans="1:28" ht="15.75" x14ac:dyDescent="0.25">
      <c r="B6" s="47">
        <v>1</v>
      </c>
      <c r="C6" s="47"/>
      <c r="D6" s="47">
        <v>6053020035</v>
      </c>
      <c r="E6" s="48" t="s">
        <v>78</v>
      </c>
      <c r="F6" s="48" t="s">
        <v>79</v>
      </c>
      <c r="G6" s="2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  <c r="M6" s="2">
        <v>1</v>
      </c>
      <c r="N6" s="2">
        <v>1</v>
      </c>
      <c r="O6" s="4">
        <f>SUM(G6:N6)</f>
        <v>8</v>
      </c>
      <c r="P6" s="30">
        <f>O6/8*10</f>
        <v>10</v>
      </c>
      <c r="Q6" s="29"/>
      <c r="R6" s="6">
        <v>29</v>
      </c>
      <c r="S6" s="33">
        <f>R6</f>
        <v>29</v>
      </c>
      <c r="T6" s="5"/>
      <c r="U6" s="6">
        <v>17</v>
      </c>
      <c r="V6" s="33">
        <f>U6</f>
        <v>17</v>
      </c>
      <c r="W6" s="5"/>
      <c r="X6" s="6">
        <v>19</v>
      </c>
      <c r="Y6" s="30">
        <f>X6/20*40</f>
        <v>38</v>
      </c>
      <c r="Z6" s="43"/>
      <c r="AA6" s="64">
        <f t="shared" ref="AA6:AA54" si="0">P6+V6+Y6+S6</f>
        <v>94</v>
      </c>
      <c r="AB6" s="65" t="str">
        <f>IF(AA6&gt;=79.5,"A",IF(AA6&gt;=74.5,"B+",IF(AA6&gt;=69.5,"B",IF(AA6&gt;=64.5,"C+",IF(AA6&gt;=59.5,"C",IF(AA6&gt;=54.5,"D+",IF(AA6&gt;=44.5,"D",IF(AA6&lt;44.5,"FAIL"))))))))</f>
        <v>A</v>
      </c>
    </row>
    <row r="7" spans="1:28" ht="15.75" x14ac:dyDescent="0.25">
      <c r="B7" s="47">
        <v>1</v>
      </c>
      <c r="C7" s="47"/>
      <c r="D7" s="47">
        <v>6053020043</v>
      </c>
      <c r="E7" s="48" t="s">
        <v>80</v>
      </c>
      <c r="F7" s="48" t="s">
        <v>81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4">
        <f>SUM(G7:N7)</f>
        <v>8</v>
      </c>
      <c r="P7" s="30">
        <f>O7/8*10</f>
        <v>10</v>
      </c>
      <c r="Q7" s="29"/>
      <c r="R7" s="6">
        <v>29</v>
      </c>
      <c r="S7" s="33">
        <f>R7</f>
        <v>29</v>
      </c>
      <c r="T7" s="5"/>
      <c r="U7" s="6">
        <v>17</v>
      </c>
      <c r="V7" s="33">
        <f>U7</f>
        <v>17</v>
      </c>
      <c r="W7" s="5"/>
      <c r="X7" s="6">
        <v>12</v>
      </c>
      <c r="Y7" s="30">
        <f>X7/20*40</f>
        <v>24</v>
      </c>
      <c r="Z7" s="43"/>
      <c r="AA7" s="64">
        <f t="shared" si="0"/>
        <v>80</v>
      </c>
      <c r="AB7" s="65" t="str">
        <f>IF(AA7&gt;=79.5,"A",IF(AA7&gt;=74.5,"B+",IF(AA7&gt;=69.5,"B",IF(AA7&gt;=64.5,"C+",IF(AA7&gt;=59.5,"C",IF(AA7&gt;=54.5,"D+",IF(AA7&gt;=44.5,"D",IF(AA7&lt;44.5,"FAIL"))))))))</f>
        <v>A</v>
      </c>
    </row>
    <row r="8" spans="1:28" ht="15.75" x14ac:dyDescent="0.25">
      <c r="B8" s="47">
        <v>1</v>
      </c>
      <c r="C8" s="47"/>
      <c r="D8" s="47">
        <v>6053020134</v>
      </c>
      <c r="E8" s="48" t="s">
        <v>82</v>
      </c>
      <c r="F8" s="48" t="s">
        <v>83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4">
        <f>SUM(G8:N8)</f>
        <v>8</v>
      </c>
      <c r="P8" s="30">
        <f>O8/8*10</f>
        <v>10</v>
      </c>
      <c r="Q8" s="29"/>
      <c r="R8" s="6">
        <v>29</v>
      </c>
      <c r="S8" s="33">
        <f>R8</f>
        <v>29</v>
      </c>
      <c r="T8" s="5"/>
      <c r="U8" s="6">
        <v>17</v>
      </c>
      <c r="V8" s="33">
        <f>U8</f>
        <v>17</v>
      </c>
      <c r="W8" s="5"/>
      <c r="X8" s="6">
        <v>15</v>
      </c>
      <c r="Y8" s="30">
        <f>X8/20*40</f>
        <v>30</v>
      </c>
      <c r="Z8" s="43"/>
      <c r="AA8" s="64">
        <f t="shared" si="0"/>
        <v>86</v>
      </c>
      <c r="AB8" s="65" t="str">
        <f>IF(AA8&gt;=79.5,"A",IF(AA8&gt;=74.5,"B+",IF(AA8&gt;=69.5,"B",IF(AA8&gt;=64.5,"C+",IF(AA8&gt;=59.5,"C",IF(AA8&gt;=54.5,"D+",IF(AA8&gt;=44.5,"D",IF(AA8&lt;44.5,"FAIL"))))))))</f>
        <v>A</v>
      </c>
    </row>
    <row r="9" spans="1:28" ht="15.75" x14ac:dyDescent="0.25">
      <c r="B9" s="45">
        <v>2</v>
      </c>
      <c r="C9" s="45"/>
      <c r="D9" s="45">
        <v>5753020477</v>
      </c>
      <c r="E9" s="46" t="s">
        <v>42</v>
      </c>
      <c r="F9" s="46" t="s">
        <v>43</v>
      </c>
      <c r="G9" s="2">
        <v>1</v>
      </c>
      <c r="H9" s="2">
        <v>1</v>
      </c>
      <c r="I9" s="2">
        <v>0</v>
      </c>
      <c r="J9" s="2">
        <v>1</v>
      </c>
      <c r="K9" s="2">
        <v>1</v>
      </c>
      <c r="L9" s="2">
        <v>0</v>
      </c>
      <c r="M9" s="2">
        <v>1</v>
      </c>
      <c r="N9" s="2">
        <v>1</v>
      </c>
      <c r="O9" s="4">
        <f>SUM(G9:N9)</f>
        <v>6</v>
      </c>
      <c r="P9" s="30">
        <f>O9/8*10</f>
        <v>7.5</v>
      </c>
      <c r="Q9" s="29"/>
      <c r="R9" s="6">
        <v>28</v>
      </c>
      <c r="S9" s="33">
        <f>R9</f>
        <v>28</v>
      </c>
      <c r="T9" s="5"/>
      <c r="U9" s="6">
        <v>13</v>
      </c>
      <c r="V9" s="33">
        <f>U9</f>
        <v>13</v>
      </c>
      <c r="W9" s="5"/>
      <c r="X9" s="6">
        <v>10</v>
      </c>
      <c r="Y9" s="30">
        <f>X9/20*40</f>
        <v>20</v>
      </c>
      <c r="Z9" s="43"/>
      <c r="AA9" s="64">
        <f t="shared" si="0"/>
        <v>68.5</v>
      </c>
      <c r="AB9" s="65" t="str">
        <f>IF(AA9&gt;=79.5,"A",IF(AA9&gt;=74.5,"B+",IF(AA9&gt;=69.5,"B",IF(AA9&gt;=64.5,"C+",IF(AA9&gt;=59.5,"C",IF(AA9&gt;=54.5,"D+",IF(AA9&gt;=44.5,"D",IF(AA9&lt;44.5,"FAIL"))))))))</f>
        <v>C+</v>
      </c>
    </row>
    <row r="10" spans="1:28" ht="15.75" x14ac:dyDescent="0.25">
      <c r="B10" s="45">
        <v>2</v>
      </c>
      <c r="C10" s="45"/>
      <c r="D10" s="45">
        <v>5953000196</v>
      </c>
      <c r="E10" s="46" t="s">
        <v>55</v>
      </c>
      <c r="F10" s="46" t="s">
        <v>56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4">
        <f>SUM(G10:N10)</f>
        <v>8</v>
      </c>
      <c r="P10" s="30">
        <f>O10/8*10</f>
        <v>10</v>
      </c>
      <c r="Q10" s="29"/>
      <c r="R10" s="6">
        <v>28</v>
      </c>
      <c r="S10" s="33">
        <f>R10</f>
        <v>28</v>
      </c>
      <c r="T10" s="5"/>
      <c r="U10" s="6">
        <v>13</v>
      </c>
      <c r="V10" s="33">
        <f>U10</f>
        <v>13</v>
      </c>
      <c r="W10" s="5"/>
      <c r="X10" s="6">
        <v>16</v>
      </c>
      <c r="Y10" s="30">
        <f>X10/20*40</f>
        <v>32</v>
      </c>
      <c r="Z10" s="43"/>
      <c r="AA10" s="64">
        <f t="shared" si="0"/>
        <v>83</v>
      </c>
      <c r="AB10" s="65" t="str">
        <f>IF(AA10&gt;=79.5,"A",IF(AA10&gt;=74.5,"B+",IF(AA10&gt;=69.5,"B",IF(AA10&gt;=64.5,"C+",IF(AA10&gt;=59.5,"C",IF(AA10&gt;=54.5,"D+",IF(AA10&gt;=44.5,"D",IF(AA10&lt;44.5,"FAIL"))))))))</f>
        <v>A</v>
      </c>
    </row>
    <row r="11" spans="1:28" ht="15.75" x14ac:dyDescent="0.25">
      <c r="B11" s="45">
        <v>2</v>
      </c>
      <c r="C11" s="45"/>
      <c r="D11" s="45">
        <v>5953510046</v>
      </c>
      <c r="E11" s="46" t="s">
        <v>69</v>
      </c>
      <c r="F11" s="46" t="s">
        <v>70</v>
      </c>
      <c r="G11" s="2">
        <v>1</v>
      </c>
      <c r="H11" s="2">
        <v>0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4">
        <f>SUM(G11:N11)</f>
        <v>7</v>
      </c>
      <c r="P11" s="30">
        <f>O11/8*10</f>
        <v>8.75</v>
      </c>
      <c r="Q11" s="29"/>
      <c r="R11" s="6">
        <v>28</v>
      </c>
      <c r="S11" s="33">
        <f>R11</f>
        <v>28</v>
      </c>
      <c r="T11" s="5"/>
      <c r="U11" s="6">
        <v>13</v>
      </c>
      <c r="V11" s="33">
        <f>U11</f>
        <v>13</v>
      </c>
      <c r="W11" s="5"/>
      <c r="X11" s="6">
        <v>17</v>
      </c>
      <c r="Y11" s="30">
        <f>X11/20*40</f>
        <v>34</v>
      </c>
      <c r="Z11" s="43"/>
      <c r="AA11" s="64">
        <f t="shared" si="0"/>
        <v>83.75</v>
      </c>
      <c r="AB11" s="65" t="str">
        <f>IF(AA11&gt;=79.5,"A",IF(AA11&gt;=74.5,"B+",IF(AA11&gt;=69.5,"B",IF(AA11&gt;=64.5,"C+",IF(AA11&gt;=59.5,"C",IF(AA11&gt;=54.5,"D+",IF(AA11&gt;=44.5,"D",IF(AA11&lt;44.5,"FAIL"))))))))</f>
        <v>A</v>
      </c>
    </row>
    <row r="12" spans="1:28" ht="15.75" x14ac:dyDescent="0.25">
      <c r="B12" s="45">
        <v>2</v>
      </c>
      <c r="C12" s="45"/>
      <c r="D12" s="45">
        <v>5953510095</v>
      </c>
      <c r="E12" s="46" t="s">
        <v>71</v>
      </c>
      <c r="F12" s="46" t="s">
        <v>70</v>
      </c>
      <c r="G12" s="2">
        <v>1</v>
      </c>
      <c r="H12" s="2">
        <v>0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4">
        <f>SUM(G12:N12)</f>
        <v>7</v>
      </c>
      <c r="P12" s="30">
        <f>O12/8*10</f>
        <v>8.75</v>
      </c>
      <c r="Q12" s="29"/>
      <c r="R12" s="6">
        <v>28</v>
      </c>
      <c r="S12" s="33">
        <f>R12</f>
        <v>28</v>
      </c>
      <c r="T12" s="5"/>
      <c r="U12" s="6">
        <v>13</v>
      </c>
      <c r="V12" s="33">
        <f>U12</f>
        <v>13</v>
      </c>
      <c r="W12" s="5"/>
      <c r="X12" s="6">
        <v>20</v>
      </c>
      <c r="Y12" s="30">
        <f>X12/20*40</f>
        <v>40</v>
      </c>
      <c r="Z12" s="43"/>
      <c r="AA12" s="64">
        <f t="shared" si="0"/>
        <v>89.75</v>
      </c>
      <c r="AB12" s="65" t="str">
        <f>IF(AA12&gt;=79.5,"A",IF(AA12&gt;=74.5,"B+",IF(AA12&gt;=69.5,"B",IF(AA12&gt;=64.5,"C+",IF(AA12&gt;=59.5,"C",IF(AA12&gt;=54.5,"D+",IF(AA12&gt;=44.5,"D",IF(AA12&lt;44.5,"FAIL"))))))))</f>
        <v>A</v>
      </c>
    </row>
    <row r="13" spans="1:28" ht="15.75" x14ac:dyDescent="0.25">
      <c r="B13" s="45">
        <v>2</v>
      </c>
      <c r="C13" s="45"/>
      <c r="D13" s="45">
        <v>5953520136</v>
      </c>
      <c r="E13" s="46" t="s">
        <v>76</v>
      </c>
      <c r="F13" s="46" t="s">
        <v>77</v>
      </c>
      <c r="G13" s="2">
        <v>0</v>
      </c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4">
        <f>SUM(G13:N13)</f>
        <v>7</v>
      </c>
      <c r="P13" s="30">
        <f>O13/8*10</f>
        <v>8.75</v>
      </c>
      <c r="Q13" s="29"/>
      <c r="R13" s="6">
        <v>28</v>
      </c>
      <c r="S13" s="33">
        <f>R13</f>
        <v>28</v>
      </c>
      <c r="T13" s="5"/>
      <c r="U13" s="6">
        <v>13</v>
      </c>
      <c r="V13" s="33">
        <f>U13</f>
        <v>13</v>
      </c>
      <c r="W13" s="5"/>
      <c r="X13" s="6">
        <v>10</v>
      </c>
      <c r="Y13" s="30">
        <f>X13/20*40</f>
        <v>20</v>
      </c>
      <c r="Z13" s="43"/>
      <c r="AA13" s="64">
        <f t="shared" si="0"/>
        <v>69.75</v>
      </c>
      <c r="AB13" s="65" t="str">
        <f>IF(AA13&gt;=79.5,"A",IF(AA13&gt;=74.5,"B+",IF(AA13&gt;=69.5,"B",IF(AA13&gt;=64.5,"C+",IF(AA13&gt;=59.5,"C",IF(AA13&gt;=54.5,"D+",IF(AA13&gt;=44.5,"D",IF(AA13&lt;44.5,"FAIL"))))))))</f>
        <v>B</v>
      </c>
    </row>
    <row r="14" spans="1:28" ht="15.75" x14ac:dyDescent="0.25">
      <c r="B14" s="47">
        <v>3</v>
      </c>
      <c r="C14" s="47"/>
      <c r="D14" s="47">
        <v>6253020058</v>
      </c>
      <c r="E14" s="48" t="s">
        <v>94</v>
      </c>
      <c r="F14" s="48" t="s">
        <v>95</v>
      </c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4">
        <f>SUM(G14:N14)</f>
        <v>8</v>
      </c>
      <c r="P14" s="30">
        <f>O14/8*10</f>
        <v>10</v>
      </c>
      <c r="Q14" s="29"/>
      <c r="R14" s="6">
        <v>29</v>
      </c>
      <c r="S14" s="33">
        <f>R14</f>
        <v>29</v>
      </c>
      <c r="T14" s="5"/>
      <c r="U14" s="6">
        <v>9</v>
      </c>
      <c r="V14" s="33">
        <f>U14</f>
        <v>9</v>
      </c>
      <c r="W14" s="5"/>
      <c r="X14" s="6">
        <v>9</v>
      </c>
      <c r="Y14" s="30">
        <f>X14/20*40</f>
        <v>18</v>
      </c>
      <c r="Z14" s="43"/>
      <c r="AA14" s="64">
        <f t="shared" si="0"/>
        <v>66</v>
      </c>
      <c r="AB14" s="65" t="str">
        <f>IF(AA14&gt;=79.5,"A",IF(AA14&gt;=74.5,"B+",IF(AA14&gt;=69.5,"B",IF(AA14&gt;=64.5,"C+",IF(AA14&gt;=59.5,"C",IF(AA14&gt;=54.5,"D+",IF(AA14&gt;=44.5,"D",IF(AA14&lt;44.5,"FAIL"))))))))</f>
        <v>C+</v>
      </c>
    </row>
    <row r="15" spans="1:28" ht="15.75" x14ac:dyDescent="0.25">
      <c r="B15" s="47">
        <v>3</v>
      </c>
      <c r="C15" s="47"/>
      <c r="D15" s="47">
        <v>6253020173</v>
      </c>
      <c r="E15" s="48" t="s">
        <v>102</v>
      </c>
      <c r="F15" s="48" t="s">
        <v>103</v>
      </c>
      <c r="G15" s="2">
        <v>1</v>
      </c>
      <c r="H15" s="2">
        <v>1</v>
      </c>
      <c r="I15" s="2">
        <v>1</v>
      </c>
      <c r="J15" s="2">
        <v>0</v>
      </c>
      <c r="K15" s="2">
        <v>1</v>
      </c>
      <c r="L15" s="2">
        <v>1</v>
      </c>
      <c r="M15" s="2">
        <v>1</v>
      </c>
      <c r="N15" s="2">
        <v>1</v>
      </c>
      <c r="O15" s="4">
        <f>SUM(G15:N15)</f>
        <v>7</v>
      </c>
      <c r="P15" s="30">
        <f>O15/8*10</f>
        <v>8.75</v>
      </c>
      <c r="Q15" s="29"/>
      <c r="R15" s="6">
        <v>29</v>
      </c>
      <c r="S15" s="33">
        <f>R15</f>
        <v>29</v>
      </c>
      <c r="T15" s="5"/>
      <c r="U15" s="6">
        <v>9</v>
      </c>
      <c r="V15" s="33">
        <f>U15</f>
        <v>9</v>
      </c>
      <c r="W15" s="5"/>
      <c r="X15" s="6">
        <v>13</v>
      </c>
      <c r="Y15" s="30">
        <f>X15/20*40</f>
        <v>26</v>
      </c>
      <c r="Z15" s="43"/>
      <c r="AA15" s="64">
        <f t="shared" si="0"/>
        <v>72.75</v>
      </c>
      <c r="AB15" s="65" t="str">
        <f>IF(AA15&gt;=79.5,"A",IF(AA15&gt;=74.5,"B+",IF(AA15&gt;=69.5,"B",IF(AA15&gt;=64.5,"C+",IF(AA15&gt;=59.5,"C",IF(AA15&gt;=54.5,"D+",IF(AA15&gt;=44.5,"D",IF(AA15&lt;44.5,"FAIL"))))))))</f>
        <v>B</v>
      </c>
    </row>
    <row r="16" spans="1:28" ht="15.75" x14ac:dyDescent="0.25">
      <c r="B16" s="47">
        <v>3</v>
      </c>
      <c r="C16" s="47"/>
      <c r="D16" s="47">
        <v>6253020306</v>
      </c>
      <c r="E16" s="48" t="s">
        <v>112</v>
      </c>
      <c r="F16" s="48" t="s">
        <v>113</v>
      </c>
      <c r="G16" s="2">
        <v>1</v>
      </c>
      <c r="H16" s="2">
        <v>1</v>
      </c>
      <c r="I16" s="2">
        <v>1</v>
      </c>
      <c r="J16" s="2">
        <v>0</v>
      </c>
      <c r="K16" s="2">
        <v>1</v>
      </c>
      <c r="L16" s="2">
        <v>1</v>
      </c>
      <c r="M16" s="2">
        <v>1</v>
      </c>
      <c r="N16" s="2">
        <v>1</v>
      </c>
      <c r="O16" s="4">
        <f>SUM(G16:N16)</f>
        <v>7</v>
      </c>
      <c r="P16" s="30">
        <f>O16/8*10</f>
        <v>8.75</v>
      </c>
      <c r="Q16" s="29"/>
      <c r="R16" s="6">
        <v>29</v>
      </c>
      <c r="S16" s="33">
        <f>R16</f>
        <v>29</v>
      </c>
      <c r="T16" s="5"/>
      <c r="U16" s="6">
        <v>9</v>
      </c>
      <c r="V16" s="33">
        <f>U16</f>
        <v>9</v>
      </c>
      <c r="W16" s="5"/>
      <c r="X16" s="6">
        <v>12</v>
      </c>
      <c r="Y16" s="30">
        <f>X16/20*40</f>
        <v>24</v>
      </c>
      <c r="Z16" s="43"/>
      <c r="AA16" s="64">
        <f t="shared" si="0"/>
        <v>70.75</v>
      </c>
      <c r="AB16" s="65" t="str">
        <f>IF(AA16&gt;=79.5,"A",IF(AA16&gt;=74.5,"B+",IF(AA16&gt;=69.5,"B",IF(AA16&gt;=64.5,"C+",IF(AA16&gt;=59.5,"C",IF(AA16&gt;=54.5,"D+",IF(AA16&gt;=44.5,"D",IF(AA16&lt;44.5,"FAIL"))))))))</f>
        <v>B</v>
      </c>
    </row>
    <row r="17" spans="2:28" ht="15.75" x14ac:dyDescent="0.25">
      <c r="B17" s="47">
        <v>3</v>
      </c>
      <c r="C17" s="47"/>
      <c r="D17" s="47">
        <v>6253090028</v>
      </c>
      <c r="E17" s="48" t="s">
        <v>135</v>
      </c>
      <c r="F17" s="48" t="s">
        <v>136</v>
      </c>
      <c r="G17" s="2">
        <v>0</v>
      </c>
      <c r="H17" s="2">
        <v>1</v>
      </c>
      <c r="I17" s="2">
        <v>1</v>
      </c>
      <c r="J17" s="2">
        <v>1</v>
      </c>
      <c r="K17" s="2">
        <v>1</v>
      </c>
      <c r="L17" s="2">
        <v>1</v>
      </c>
      <c r="M17" s="2">
        <v>1</v>
      </c>
      <c r="N17" s="2">
        <v>1</v>
      </c>
      <c r="O17" s="4">
        <f>SUM(G17:N17)</f>
        <v>7</v>
      </c>
      <c r="P17" s="30">
        <f>O17/8*10</f>
        <v>8.75</v>
      </c>
      <c r="Q17" s="29"/>
      <c r="R17" s="6">
        <v>29</v>
      </c>
      <c r="S17" s="33">
        <f>R17</f>
        <v>29</v>
      </c>
      <c r="T17" s="5"/>
      <c r="U17" s="6">
        <v>9</v>
      </c>
      <c r="V17" s="33">
        <f>U17</f>
        <v>9</v>
      </c>
      <c r="W17" s="5"/>
      <c r="X17" s="6">
        <v>6</v>
      </c>
      <c r="Y17" s="30">
        <f>X17/20*40</f>
        <v>12</v>
      </c>
      <c r="Z17" s="43"/>
      <c r="AA17" s="64">
        <f t="shared" si="0"/>
        <v>58.75</v>
      </c>
      <c r="AB17" s="65" t="str">
        <f>IF(AA17&gt;=79.5,"A",IF(AA17&gt;=74.5,"B+",IF(AA17&gt;=69.5,"B",IF(AA17&gt;=64.5,"C+",IF(AA17&gt;=59.5,"C",IF(AA17&gt;=54.5,"D+",IF(AA17&gt;=44.5,"D",IF(AA17&lt;44.5,"FAIL"))))))))</f>
        <v>D+</v>
      </c>
    </row>
    <row r="18" spans="2:28" ht="15.75" x14ac:dyDescent="0.25">
      <c r="B18" s="45">
        <v>4</v>
      </c>
      <c r="C18" s="45"/>
      <c r="D18" s="45">
        <v>6253020140</v>
      </c>
      <c r="E18" s="46" t="s">
        <v>100</v>
      </c>
      <c r="F18" s="46" t="s">
        <v>101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4">
        <f>SUM(G18:N18)</f>
        <v>8</v>
      </c>
      <c r="P18" s="30">
        <f>O18/8*10</f>
        <v>10</v>
      </c>
      <c r="Q18" s="29"/>
      <c r="R18" s="6">
        <v>23</v>
      </c>
      <c r="S18" s="33">
        <f>R18</f>
        <v>23</v>
      </c>
      <c r="T18" s="5"/>
      <c r="U18" s="6">
        <v>10.5</v>
      </c>
      <c r="V18" s="33">
        <f>U18</f>
        <v>10.5</v>
      </c>
      <c r="W18" s="5"/>
      <c r="X18" s="6">
        <v>16</v>
      </c>
      <c r="Y18" s="30">
        <f>X18/20*40</f>
        <v>32</v>
      </c>
      <c r="Z18" s="43"/>
      <c r="AA18" s="64">
        <f t="shared" si="0"/>
        <v>75.5</v>
      </c>
      <c r="AB18" s="65" t="str">
        <f>IF(AA18&gt;=79.5,"A",IF(AA18&gt;=74.5,"B+",IF(AA18&gt;=69.5,"B",IF(AA18&gt;=64.5,"C+",IF(AA18&gt;=59.5,"C",IF(AA18&gt;=54.5,"D+",IF(AA18&gt;=44.5,"D",IF(AA18&lt;44.5,"FAIL"))))))))</f>
        <v>B+</v>
      </c>
    </row>
    <row r="19" spans="2:28" ht="15.75" x14ac:dyDescent="0.25">
      <c r="B19" s="45">
        <v>4</v>
      </c>
      <c r="C19" s="45"/>
      <c r="D19" s="45">
        <v>6253020298</v>
      </c>
      <c r="E19" s="46" t="s">
        <v>110</v>
      </c>
      <c r="F19" s="46" t="s">
        <v>111</v>
      </c>
      <c r="G19" s="2">
        <v>1</v>
      </c>
      <c r="H19" s="2">
        <v>1</v>
      </c>
      <c r="I19" s="2">
        <v>1</v>
      </c>
      <c r="J19" s="2">
        <v>1</v>
      </c>
      <c r="K19" s="2">
        <v>1</v>
      </c>
      <c r="L19" s="2">
        <v>1</v>
      </c>
      <c r="M19" s="2">
        <v>1</v>
      </c>
      <c r="N19" s="2">
        <v>1</v>
      </c>
      <c r="O19" s="4">
        <f>SUM(G19:N19)</f>
        <v>8</v>
      </c>
      <c r="P19" s="30">
        <f>O19/8*10</f>
        <v>10</v>
      </c>
      <c r="Q19" s="29"/>
      <c r="R19" s="6">
        <v>23</v>
      </c>
      <c r="S19" s="33">
        <f>R19</f>
        <v>23</v>
      </c>
      <c r="T19" s="5"/>
      <c r="U19" s="6">
        <v>10.5</v>
      </c>
      <c r="V19" s="33">
        <f>U19</f>
        <v>10.5</v>
      </c>
      <c r="W19" s="5"/>
      <c r="X19" s="6">
        <v>17</v>
      </c>
      <c r="Y19" s="30">
        <f>X19/20*40</f>
        <v>34</v>
      </c>
      <c r="Z19" s="43"/>
      <c r="AA19" s="64">
        <f t="shared" si="0"/>
        <v>77.5</v>
      </c>
      <c r="AB19" s="65" t="str">
        <f>IF(AA19&gt;=79.5,"A",IF(AA19&gt;=74.5,"B+",IF(AA19&gt;=69.5,"B",IF(AA19&gt;=64.5,"C+",IF(AA19&gt;=59.5,"C",IF(AA19&gt;=54.5,"D+",IF(AA19&gt;=44.5,"D",IF(AA19&lt;44.5,"FAIL"))))))))</f>
        <v>B+</v>
      </c>
    </row>
    <row r="20" spans="2:28" ht="15.75" x14ac:dyDescent="0.25">
      <c r="B20" s="45">
        <v>4</v>
      </c>
      <c r="C20" s="45"/>
      <c r="D20" s="45">
        <v>6253020355</v>
      </c>
      <c r="E20" s="46" t="s">
        <v>116</v>
      </c>
      <c r="F20" s="46" t="s">
        <v>117</v>
      </c>
      <c r="G20" s="2">
        <v>1</v>
      </c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1</v>
      </c>
      <c r="O20" s="4">
        <f>SUM(G20:N20)</f>
        <v>8</v>
      </c>
      <c r="P20" s="30">
        <f>O20/8*10</f>
        <v>10</v>
      </c>
      <c r="Q20" s="29"/>
      <c r="R20" s="6">
        <v>23</v>
      </c>
      <c r="S20" s="33">
        <f>R20</f>
        <v>23</v>
      </c>
      <c r="T20" s="5"/>
      <c r="U20" s="6">
        <v>10.5</v>
      </c>
      <c r="V20" s="33">
        <f>U20</f>
        <v>10.5</v>
      </c>
      <c r="W20" s="5"/>
      <c r="X20" s="6">
        <v>16</v>
      </c>
      <c r="Y20" s="30">
        <f>X20/20*40</f>
        <v>32</v>
      </c>
      <c r="Z20" s="43"/>
      <c r="AA20" s="64">
        <f t="shared" si="0"/>
        <v>75.5</v>
      </c>
      <c r="AB20" s="65" t="str">
        <f>IF(AA20&gt;=79.5,"A",IF(AA20&gt;=74.5,"B+",IF(AA20&gt;=69.5,"B",IF(AA20&gt;=64.5,"C+",IF(AA20&gt;=59.5,"C",IF(AA20&gt;=54.5,"D+",IF(AA20&gt;=44.5,"D",IF(AA20&lt;44.5,"FAIL"))))))))</f>
        <v>B+</v>
      </c>
    </row>
    <row r="21" spans="2:28" ht="15.75" x14ac:dyDescent="0.25">
      <c r="B21" s="45">
        <v>4</v>
      </c>
      <c r="C21" s="45"/>
      <c r="D21" s="45">
        <v>6253020520</v>
      </c>
      <c r="E21" s="46" t="s">
        <v>130</v>
      </c>
      <c r="F21" s="46" t="s">
        <v>143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1</v>
      </c>
      <c r="O21" s="4">
        <f>SUM(G21:N21)</f>
        <v>8</v>
      </c>
      <c r="P21" s="30">
        <f>O21/8*10</f>
        <v>10</v>
      </c>
      <c r="Q21" s="29"/>
      <c r="R21" s="6">
        <v>23</v>
      </c>
      <c r="S21" s="33">
        <f>R21</f>
        <v>23</v>
      </c>
      <c r="T21" s="5"/>
      <c r="U21" s="6">
        <v>10.5</v>
      </c>
      <c r="V21" s="33">
        <f>U21</f>
        <v>10.5</v>
      </c>
      <c r="W21" s="5"/>
      <c r="X21" s="6">
        <v>17</v>
      </c>
      <c r="Y21" s="30">
        <f>X21/20*40</f>
        <v>34</v>
      </c>
      <c r="Z21" s="43"/>
      <c r="AA21" s="64">
        <f t="shared" si="0"/>
        <v>77.5</v>
      </c>
      <c r="AB21" s="65" t="str">
        <f>IF(AA21&gt;=79.5,"A",IF(AA21&gt;=74.5,"B+",IF(AA21&gt;=69.5,"B",IF(AA21&gt;=64.5,"C+",IF(AA21&gt;=59.5,"C",IF(AA21&gt;=54.5,"D+",IF(AA21&gt;=44.5,"D",IF(AA21&lt;44.5,"FAIL"))))))))</f>
        <v>B+</v>
      </c>
    </row>
    <row r="22" spans="2:28" ht="15.75" x14ac:dyDescent="0.25">
      <c r="B22" s="47">
        <v>5</v>
      </c>
      <c r="C22" s="47"/>
      <c r="D22" s="47">
        <v>6253020116</v>
      </c>
      <c r="E22" s="48" t="s">
        <v>98</v>
      </c>
      <c r="F22" s="48" t="s">
        <v>99</v>
      </c>
      <c r="G22" s="2">
        <v>1</v>
      </c>
      <c r="H22" s="2">
        <v>0</v>
      </c>
      <c r="I22" s="2">
        <v>0</v>
      </c>
      <c r="J22" s="2">
        <v>1</v>
      </c>
      <c r="K22" s="2">
        <v>1</v>
      </c>
      <c r="L22" s="2">
        <v>1</v>
      </c>
      <c r="M22" s="2">
        <v>1</v>
      </c>
      <c r="N22" s="2">
        <v>1</v>
      </c>
      <c r="O22" s="4">
        <f>SUM(G22:N22)</f>
        <v>6</v>
      </c>
      <c r="P22" s="30">
        <f>O22/8*10</f>
        <v>7.5</v>
      </c>
      <c r="Q22" s="29"/>
      <c r="R22" s="6">
        <v>22</v>
      </c>
      <c r="S22" s="33">
        <f>R22</f>
        <v>22</v>
      </c>
      <c r="T22" s="5"/>
      <c r="U22" s="6">
        <v>10</v>
      </c>
      <c r="V22" s="33">
        <f>U22</f>
        <v>10</v>
      </c>
      <c r="W22" s="5"/>
      <c r="X22" s="6">
        <v>13</v>
      </c>
      <c r="Y22" s="30">
        <f>X22/20*40</f>
        <v>26</v>
      </c>
      <c r="Z22" s="43"/>
      <c r="AA22" s="64">
        <f t="shared" si="0"/>
        <v>65.5</v>
      </c>
      <c r="AB22" s="65" t="str">
        <f>IF(AA22&gt;=79.5,"A",IF(AA22&gt;=74.5,"B+",IF(AA22&gt;=69.5,"B",IF(AA22&gt;=64.5,"C+",IF(AA22&gt;=59.5,"C",IF(AA22&gt;=54.5,"D+",IF(AA22&gt;=44.5,"D",IF(AA22&lt;44.5,"FAIL"))))))))</f>
        <v>C+</v>
      </c>
    </row>
    <row r="23" spans="2:28" ht="15.75" x14ac:dyDescent="0.25">
      <c r="B23" s="47">
        <v>5</v>
      </c>
      <c r="C23" s="47"/>
      <c r="D23" s="47">
        <v>6253020181</v>
      </c>
      <c r="E23" s="48" t="s">
        <v>104</v>
      </c>
      <c r="F23" s="48" t="s">
        <v>105</v>
      </c>
      <c r="G23" s="2">
        <v>1</v>
      </c>
      <c r="H23" s="2">
        <v>0</v>
      </c>
      <c r="I23" s="2">
        <v>1</v>
      </c>
      <c r="J23" s="2">
        <v>1</v>
      </c>
      <c r="K23" s="2">
        <v>0</v>
      </c>
      <c r="L23" s="2">
        <v>1</v>
      </c>
      <c r="M23" s="2">
        <v>1</v>
      </c>
      <c r="N23" s="2">
        <v>1</v>
      </c>
      <c r="O23" s="4">
        <f>SUM(G23:N23)</f>
        <v>6</v>
      </c>
      <c r="P23" s="30">
        <f>O23/8*10</f>
        <v>7.5</v>
      </c>
      <c r="Q23" s="29"/>
      <c r="R23" s="6">
        <v>22</v>
      </c>
      <c r="S23" s="33">
        <f>R23</f>
        <v>22</v>
      </c>
      <c r="T23" s="5"/>
      <c r="U23" s="6">
        <v>10</v>
      </c>
      <c r="V23" s="33">
        <f>U23</f>
        <v>10</v>
      </c>
      <c r="W23" s="5"/>
      <c r="X23" s="6">
        <v>7</v>
      </c>
      <c r="Y23" s="30">
        <f>X23/20*40</f>
        <v>14</v>
      </c>
      <c r="Z23" s="43"/>
      <c r="AA23" s="64">
        <f t="shared" si="0"/>
        <v>53.5</v>
      </c>
      <c r="AB23" s="65" t="str">
        <f>IF(AA23&gt;=79.5,"A",IF(AA23&gt;=74.5,"B+",IF(AA23&gt;=69.5,"B",IF(AA23&gt;=64.5,"C+",IF(AA23&gt;=59.5,"C",IF(AA23&gt;=54.5,"D+",IF(AA23&gt;=44.5,"D",IF(AA23&lt;44.5,"FAIL"))))))))</f>
        <v>D</v>
      </c>
    </row>
    <row r="24" spans="2:28" ht="15.75" x14ac:dyDescent="0.25">
      <c r="B24" s="47">
        <v>5</v>
      </c>
      <c r="C24" s="47"/>
      <c r="D24" s="47">
        <v>6253020264</v>
      </c>
      <c r="E24" s="48" t="s">
        <v>106</v>
      </c>
      <c r="F24" s="48" t="s">
        <v>107</v>
      </c>
      <c r="G24" s="2">
        <v>1</v>
      </c>
      <c r="H24" s="2">
        <v>0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4">
        <f>SUM(G24:N24)</f>
        <v>7</v>
      </c>
      <c r="P24" s="30">
        <f>O24/8*10</f>
        <v>8.75</v>
      </c>
      <c r="Q24" s="29"/>
      <c r="R24" s="6">
        <v>22</v>
      </c>
      <c r="S24" s="33">
        <f>R24</f>
        <v>22</v>
      </c>
      <c r="T24" s="5"/>
      <c r="U24" s="6">
        <v>10</v>
      </c>
      <c r="V24" s="33">
        <f>U24</f>
        <v>10</v>
      </c>
      <c r="W24" s="5"/>
      <c r="X24" s="6">
        <v>10</v>
      </c>
      <c r="Y24" s="30">
        <f>X24/20*40</f>
        <v>20</v>
      </c>
      <c r="Z24" s="43"/>
      <c r="AA24" s="64">
        <f t="shared" si="0"/>
        <v>60.75</v>
      </c>
      <c r="AB24" s="65" t="str">
        <f>IF(AA24&gt;=79.5,"A",IF(AA24&gt;=74.5,"B+",IF(AA24&gt;=69.5,"B",IF(AA24&gt;=64.5,"C+",IF(AA24&gt;=59.5,"C",IF(AA24&gt;=54.5,"D+",IF(AA24&gt;=44.5,"D",IF(AA24&lt;44.5,"FAIL"))))))))</f>
        <v>C</v>
      </c>
    </row>
    <row r="25" spans="2:28" ht="15.75" x14ac:dyDescent="0.25">
      <c r="B25" s="45">
        <v>6</v>
      </c>
      <c r="C25" s="45"/>
      <c r="D25" s="45">
        <v>5653021021</v>
      </c>
      <c r="E25" s="46" t="s">
        <v>40</v>
      </c>
      <c r="F25" s="46" t="s">
        <v>41</v>
      </c>
      <c r="G25" s="2">
        <v>1</v>
      </c>
      <c r="H25" s="2">
        <v>1</v>
      </c>
      <c r="I25" s="2">
        <v>1</v>
      </c>
      <c r="J25" s="2">
        <v>1</v>
      </c>
      <c r="K25" s="2">
        <v>1</v>
      </c>
      <c r="L25" s="2">
        <v>1</v>
      </c>
      <c r="M25" s="2">
        <v>0</v>
      </c>
      <c r="N25" s="2">
        <v>1</v>
      </c>
      <c r="O25" s="4">
        <f>SUM(G25:N25)</f>
        <v>7</v>
      </c>
      <c r="P25" s="30">
        <f>O25/8*10</f>
        <v>8.75</v>
      </c>
      <c r="Q25" s="29"/>
      <c r="R25" s="6">
        <v>28</v>
      </c>
      <c r="S25" s="33">
        <f>R25</f>
        <v>28</v>
      </c>
      <c r="T25" s="5"/>
      <c r="U25" s="6">
        <v>13.5</v>
      </c>
      <c r="V25" s="33">
        <f>U25</f>
        <v>13.5</v>
      </c>
      <c r="W25" s="5"/>
      <c r="X25" s="6">
        <v>9</v>
      </c>
      <c r="Y25" s="30">
        <f>X25/20*40</f>
        <v>18</v>
      </c>
      <c r="Z25" s="43"/>
      <c r="AA25" s="64">
        <f t="shared" si="0"/>
        <v>68.25</v>
      </c>
      <c r="AB25" s="65" t="str">
        <f>IF(AA25&gt;=79.5,"A",IF(AA25&gt;=74.5,"B+",IF(AA25&gt;=69.5,"B",IF(AA25&gt;=64.5,"C+",IF(AA25&gt;=59.5,"C",IF(AA25&gt;=54.5,"D+",IF(AA25&gt;=44.5,"D",IF(AA25&lt;44.5,"FAIL"))))))))</f>
        <v>C+</v>
      </c>
    </row>
    <row r="26" spans="2:28" ht="15.75" x14ac:dyDescent="0.25">
      <c r="B26" s="45">
        <v>6</v>
      </c>
      <c r="C26" s="45"/>
      <c r="D26" s="45">
        <v>5853500147</v>
      </c>
      <c r="E26" s="46" t="s">
        <v>50</v>
      </c>
      <c r="F26" s="46"/>
      <c r="G26" s="2">
        <v>1</v>
      </c>
      <c r="H26" s="2">
        <v>1</v>
      </c>
      <c r="I26" s="2">
        <v>1</v>
      </c>
      <c r="J26" s="2">
        <v>0</v>
      </c>
      <c r="K26" s="2">
        <v>1</v>
      </c>
      <c r="L26" s="2">
        <v>1</v>
      </c>
      <c r="M26" s="2">
        <v>1</v>
      </c>
      <c r="N26" s="2">
        <v>1</v>
      </c>
      <c r="O26" s="4">
        <f>SUM(G26:N26)</f>
        <v>7</v>
      </c>
      <c r="P26" s="30">
        <f>O26/8*10</f>
        <v>8.75</v>
      </c>
      <c r="Q26" s="29"/>
      <c r="R26" s="6">
        <v>28</v>
      </c>
      <c r="S26" s="33">
        <f>R26</f>
        <v>28</v>
      </c>
      <c r="T26" s="5"/>
      <c r="U26" s="6">
        <v>13.5</v>
      </c>
      <c r="V26" s="33">
        <f>U26</f>
        <v>13.5</v>
      </c>
      <c r="W26" s="5"/>
      <c r="X26" s="6">
        <v>14</v>
      </c>
      <c r="Y26" s="30">
        <f>X26/20*40</f>
        <v>28</v>
      </c>
      <c r="Z26" s="43"/>
      <c r="AA26" s="64">
        <f t="shared" si="0"/>
        <v>78.25</v>
      </c>
      <c r="AB26" s="65" t="str">
        <f>IF(AA26&gt;=79.5,"A",IF(AA26&gt;=74.5,"B+",IF(AA26&gt;=69.5,"B",IF(AA26&gt;=64.5,"C+",IF(AA26&gt;=59.5,"C",IF(AA26&gt;=54.5,"D+",IF(AA26&gt;=44.5,"D",IF(AA26&lt;44.5,"FAIL"))))))))</f>
        <v>B+</v>
      </c>
    </row>
    <row r="27" spans="2:28" ht="15.75" x14ac:dyDescent="0.25">
      <c r="B27" s="45">
        <v>6</v>
      </c>
      <c r="C27" s="45"/>
      <c r="D27" s="45">
        <v>5853520038</v>
      </c>
      <c r="E27" s="46" t="s">
        <v>51</v>
      </c>
      <c r="F27" s="46" t="s">
        <v>52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1</v>
      </c>
      <c r="O27" s="4">
        <f>SUM(G27:N27)</f>
        <v>8</v>
      </c>
      <c r="P27" s="30">
        <f>O27/8*10</f>
        <v>10</v>
      </c>
      <c r="Q27" s="29"/>
      <c r="R27" s="6">
        <v>28</v>
      </c>
      <c r="S27" s="33">
        <f>R27</f>
        <v>28</v>
      </c>
      <c r="T27" s="5"/>
      <c r="U27" s="6">
        <v>13.5</v>
      </c>
      <c r="V27" s="33">
        <f>U27</f>
        <v>13.5</v>
      </c>
      <c r="W27" s="5"/>
      <c r="X27" s="6">
        <v>6</v>
      </c>
      <c r="Y27" s="30">
        <f>X27/20*40</f>
        <v>12</v>
      </c>
      <c r="Z27" s="43"/>
      <c r="AA27" s="64">
        <f t="shared" si="0"/>
        <v>63.5</v>
      </c>
      <c r="AB27" s="65" t="str">
        <f>IF(AA27&gt;=79.5,"A",IF(AA27&gt;=74.5,"B+",IF(AA27&gt;=69.5,"B",IF(AA27&gt;=64.5,"C+",IF(AA27&gt;=59.5,"C",IF(AA27&gt;=54.5,"D+",IF(AA27&gt;=44.5,"D",IF(AA27&lt;44.5,"FAIL"))))))))</f>
        <v>C</v>
      </c>
    </row>
    <row r="28" spans="2:28" ht="15.75" x14ac:dyDescent="0.25">
      <c r="B28" s="45">
        <v>6</v>
      </c>
      <c r="C28" s="45"/>
      <c r="D28" s="45">
        <v>5953520086</v>
      </c>
      <c r="E28" s="46" t="s">
        <v>74</v>
      </c>
      <c r="F28" s="46" t="s">
        <v>75</v>
      </c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>
        <v>1</v>
      </c>
      <c r="M28" s="2">
        <v>1</v>
      </c>
      <c r="N28" s="2">
        <v>1</v>
      </c>
      <c r="O28" s="4">
        <f>SUM(G28:N28)</f>
        <v>8</v>
      </c>
      <c r="P28" s="30">
        <f>O28/8*10</f>
        <v>10</v>
      </c>
      <c r="Q28" s="29"/>
      <c r="R28" s="6">
        <v>28</v>
      </c>
      <c r="S28" s="33">
        <f>R28</f>
        <v>28</v>
      </c>
      <c r="T28" s="5"/>
      <c r="U28" s="6">
        <v>13.5</v>
      </c>
      <c r="V28" s="33">
        <f>U28</f>
        <v>13.5</v>
      </c>
      <c r="W28" s="5"/>
      <c r="X28" s="6">
        <v>17</v>
      </c>
      <c r="Y28" s="30">
        <f>X28/20*40</f>
        <v>34</v>
      </c>
      <c r="Z28" s="43"/>
      <c r="AA28" s="64">
        <f t="shared" si="0"/>
        <v>85.5</v>
      </c>
      <c r="AB28" s="65" t="str">
        <f>IF(AA28&gt;=79.5,"A",IF(AA28&gt;=74.5,"B+",IF(AA28&gt;=69.5,"B",IF(AA28&gt;=64.5,"C+",IF(AA28&gt;=59.5,"C",IF(AA28&gt;=54.5,"D+",IF(AA28&gt;=44.5,"D",IF(AA28&lt;44.5,"FAIL"))))))))</f>
        <v>A</v>
      </c>
    </row>
    <row r="29" spans="2:28" ht="15.75" x14ac:dyDescent="0.25">
      <c r="B29" s="47">
        <v>7</v>
      </c>
      <c r="C29" s="47"/>
      <c r="D29" s="47">
        <v>6253020017</v>
      </c>
      <c r="E29" s="48" t="s">
        <v>88</v>
      </c>
      <c r="F29" s="48" t="s">
        <v>89</v>
      </c>
      <c r="G29" s="2">
        <v>0</v>
      </c>
      <c r="H29" s="2">
        <v>0</v>
      </c>
      <c r="I29" s="2">
        <v>1</v>
      </c>
      <c r="J29" s="2">
        <v>1</v>
      </c>
      <c r="K29" s="2">
        <v>1</v>
      </c>
      <c r="L29" s="2">
        <v>1</v>
      </c>
      <c r="M29" s="2">
        <v>1</v>
      </c>
      <c r="N29" s="2">
        <v>1</v>
      </c>
      <c r="O29" s="4">
        <f>SUM(G29:N29)</f>
        <v>6</v>
      </c>
      <c r="P29" s="30">
        <f>O29/8*10</f>
        <v>7.5</v>
      </c>
      <c r="Q29" s="29"/>
      <c r="R29" s="6">
        <v>27</v>
      </c>
      <c r="S29" s="33">
        <f>R29</f>
        <v>27</v>
      </c>
      <c r="T29" s="5"/>
      <c r="U29" s="6">
        <v>14.5</v>
      </c>
      <c r="V29" s="33">
        <f>U29</f>
        <v>14.5</v>
      </c>
      <c r="W29" s="5"/>
      <c r="X29" s="6">
        <v>16</v>
      </c>
      <c r="Y29" s="30">
        <f>X29/20*40</f>
        <v>32</v>
      </c>
      <c r="Z29" s="43"/>
      <c r="AA29" s="64">
        <f t="shared" si="0"/>
        <v>81</v>
      </c>
      <c r="AB29" s="65" t="str">
        <f>IF(AA29&gt;=79.5,"A",IF(AA29&gt;=74.5,"B+",IF(AA29&gt;=69.5,"B",IF(AA29&gt;=64.5,"C+",IF(AA29&gt;=59.5,"C",IF(AA29&gt;=54.5,"D+",IF(AA29&gt;=44.5,"D",IF(AA29&lt;44.5,"FAIL"))))))))</f>
        <v>A</v>
      </c>
    </row>
    <row r="30" spans="2:28" ht="15.75" x14ac:dyDescent="0.25">
      <c r="B30" s="47">
        <v>7</v>
      </c>
      <c r="C30" s="47"/>
      <c r="D30" s="47">
        <v>6253020272</v>
      </c>
      <c r="E30" s="48" t="s">
        <v>108</v>
      </c>
      <c r="F30" s="48" t="s">
        <v>109</v>
      </c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>
        <v>1</v>
      </c>
      <c r="M30" s="2">
        <v>1</v>
      </c>
      <c r="N30" s="2">
        <v>1</v>
      </c>
      <c r="O30" s="4">
        <f>SUM(G30:N30)</f>
        <v>8</v>
      </c>
      <c r="P30" s="30">
        <f>O30/8*10</f>
        <v>10</v>
      </c>
      <c r="Q30" s="29"/>
      <c r="R30" s="6">
        <v>27</v>
      </c>
      <c r="S30" s="33">
        <f>R30</f>
        <v>27</v>
      </c>
      <c r="T30" s="5"/>
      <c r="U30" s="6">
        <v>14.5</v>
      </c>
      <c r="V30" s="33">
        <f>U30</f>
        <v>14.5</v>
      </c>
      <c r="W30" s="5"/>
      <c r="X30" s="6">
        <v>12</v>
      </c>
      <c r="Y30" s="30">
        <f>X30/20*40</f>
        <v>24</v>
      </c>
      <c r="Z30" s="43"/>
      <c r="AA30" s="64">
        <f t="shared" si="0"/>
        <v>75.5</v>
      </c>
      <c r="AB30" s="65" t="str">
        <f>IF(AA30&gt;=79.5,"A",IF(AA30&gt;=74.5,"B+",IF(AA30&gt;=69.5,"B",IF(AA30&gt;=64.5,"C+",IF(AA30&gt;=59.5,"C",IF(AA30&gt;=54.5,"D+",IF(AA30&gt;=44.5,"D",IF(AA30&lt;44.5,"FAIL"))))))))</f>
        <v>B+</v>
      </c>
    </row>
    <row r="31" spans="2:28" ht="15.75" x14ac:dyDescent="0.25">
      <c r="B31" s="47">
        <v>7</v>
      </c>
      <c r="C31" s="47"/>
      <c r="D31" s="47">
        <v>6253020439</v>
      </c>
      <c r="E31" s="48" t="s">
        <v>122</v>
      </c>
      <c r="F31" s="48" t="s">
        <v>123</v>
      </c>
      <c r="G31" s="2">
        <v>1</v>
      </c>
      <c r="H31" s="2">
        <v>1</v>
      </c>
      <c r="I31" s="2">
        <v>1</v>
      </c>
      <c r="J31" s="2">
        <v>1</v>
      </c>
      <c r="K31" s="2">
        <v>1</v>
      </c>
      <c r="L31" s="2">
        <v>1</v>
      </c>
      <c r="M31" s="2">
        <v>1</v>
      </c>
      <c r="N31" s="2">
        <v>1</v>
      </c>
      <c r="O31" s="4">
        <f>SUM(G31:N31)</f>
        <v>8</v>
      </c>
      <c r="P31" s="30">
        <f>O31/8*10</f>
        <v>10</v>
      </c>
      <c r="Q31" s="29"/>
      <c r="R31" s="6">
        <v>27</v>
      </c>
      <c r="S31" s="33">
        <f>R31</f>
        <v>27</v>
      </c>
      <c r="T31" s="5"/>
      <c r="U31" s="6">
        <v>14.5</v>
      </c>
      <c r="V31" s="33">
        <f>U31</f>
        <v>14.5</v>
      </c>
      <c r="W31" s="5"/>
      <c r="X31" s="6">
        <v>10</v>
      </c>
      <c r="Y31" s="30">
        <f>X31/20*40</f>
        <v>20</v>
      </c>
      <c r="Z31" s="43"/>
      <c r="AA31" s="64">
        <f t="shared" si="0"/>
        <v>71.5</v>
      </c>
      <c r="AB31" s="65" t="str">
        <f>IF(AA31&gt;=79.5,"A",IF(AA31&gt;=74.5,"B+",IF(AA31&gt;=69.5,"B",IF(AA31&gt;=64.5,"C+",IF(AA31&gt;=59.5,"C",IF(AA31&gt;=54.5,"D+",IF(AA31&gt;=44.5,"D",IF(AA31&lt;44.5,"FAIL"))))))))</f>
        <v>B</v>
      </c>
    </row>
    <row r="32" spans="2:28" ht="15.75" x14ac:dyDescent="0.25">
      <c r="B32" s="47">
        <v>7</v>
      </c>
      <c r="C32" s="47"/>
      <c r="D32" s="47">
        <v>6253020496</v>
      </c>
      <c r="E32" s="48" t="s">
        <v>126</v>
      </c>
      <c r="F32" s="48" t="s">
        <v>127</v>
      </c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>
        <v>1</v>
      </c>
      <c r="M32" s="2">
        <v>1</v>
      </c>
      <c r="N32" s="2">
        <v>1</v>
      </c>
      <c r="O32" s="4">
        <f>SUM(G32:N32)</f>
        <v>8</v>
      </c>
      <c r="P32" s="30">
        <f>O32/8*10</f>
        <v>10</v>
      </c>
      <c r="Q32" s="29"/>
      <c r="R32" s="6">
        <v>27</v>
      </c>
      <c r="S32" s="33">
        <f>R32</f>
        <v>27</v>
      </c>
      <c r="T32" s="5"/>
      <c r="U32" s="6">
        <v>14.5</v>
      </c>
      <c r="V32" s="33">
        <f>U32</f>
        <v>14.5</v>
      </c>
      <c r="W32" s="5"/>
      <c r="X32" s="6">
        <v>16</v>
      </c>
      <c r="Y32" s="30">
        <f>X32/20*40</f>
        <v>32</v>
      </c>
      <c r="Z32" s="43"/>
      <c r="AA32" s="64">
        <f t="shared" si="0"/>
        <v>83.5</v>
      </c>
      <c r="AB32" s="65" t="str">
        <f>IF(AA32&gt;=79.5,"A",IF(AA32&gt;=74.5,"B+",IF(AA32&gt;=69.5,"B",IF(AA32&gt;=64.5,"C+",IF(AA32&gt;=59.5,"C",IF(AA32&gt;=54.5,"D+",IF(AA32&gt;=44.5,"D",IF(AA32&lt;44.5,"FAIL"))))))))</f>
        <v>A</v>
      </c>
    </row>
    <row r="33" spans="2:29" ht="15.75" x14ac:dyDescent="0.25">
      <c r="B33" s="45">
        <v>8</v>
      </c>
      <c r="C33" s="45"/>
      <c r="D33" s="45">
        <v>5853010063</v>
      </c>
      <c r="E33" s="46" t="s">
        <v>44</v>
      </c>
      <c r="F33" s="46" t="s">
        <v>45</v>
      </c>
      <c r="G33" s="2">
        <v>1</v>
      </c>
      <c r="H33" s="2">
        <v>1</v>
      </c>
      <c r="I33" s="2">
        <v>1</v>
      </c>
      <c r="J33" s="2">
        <v>1</v>
      </c>
      <c r="K33" s="2">
        <v>1</v>
      </c>
      <c r="L33" s="2">
        <v>1</v>
      </c>
      <c r="M33" s="2">
        <v>1</v>
      </c>
      <c r="N33" s="2">
        <v>1</v>
      </c>
      <c r="O33" s="4">
        <f>SUM(G33:N33)</f>
        <v>8</v>
      </c>
      <c r="P33" s="30">
        <f>O33/8*10</f>
        <v>10</v>
      </c>
      <c r="Q33" s="29"/>
      <c r="R33" s="6">
        <v>24</v>
      </c>
      <c r="S33" s="33">
        <f>R33</f>
        <v>24</v>
      </c>
      <c r="T33" s="5"/>
      <c r="U33" s="6">
        <v>16</v>
      </c>
      <c r="V33" s="33">
        <f>U33</f>
        <v>16</v>
      </c>
      <c r="W33" s="5"/>
      <c r="X33" s="6">
        <v>14</v>
      </c>
      <c r="Y33" s="30">
        <f>X33/20*40</f>
        <v>28</v>
      </c>
      <c r="Z33" s="43"/>
      <c r="AA33" s="64">
        <f t="shared" si="0"/>
        <v>78</v>
      </c>
      <c r="AB33" s="65" t="str">
        <f>IF(AA33&gt;=79.5,"A",IF(AA33&gt;=74.5,"B+",IF(AA33&gt;=69.5,"B",IF(AA33&gt;=64.5,"C+",IF(AA33&gt;=59.5,"C",IF(AA33&gt;=54.5,"D+",IF(AA33&gt;=44.5,"D",IF(AA33&lt;44.5,"FAIL"))))))))</f>
        <v>B+</v>
      </c>
    </row>
    <row r="34" spans="2:29" ht="15.75" x14ac:dyDescent="0.25">
      <c r="B34" s="45">
        <v>8</v>
      </c>
      <c r="C34" s="45"/>
      <c r="D34" s="45">
        <v>5953020236</v>
      </c>
      <c r="E34" s="46" t="s">
        <v>61</v>
      </c>
      <c r="F34" s="46" t="s">
        <v>62</v>
      </c>
      <c r="G34" s="2">
        <v>1</v>
      </c>
      <c r="H34" s="2">
        <v>1</v>
      </c>
      <c r="I34" s="2">
        <v>1</v>
      </c>
      <c r="J34" s="2">
        <v>1</v>
      </c>
      <c r="K34" s="2">
        <v>1</v>
      </c>
      <c r="L34" s="2">
        <v>1</v>
      </c>
      <c r="M34" s="2">
        <v>1</v>
      </c>
      <c r="N34" s="2">
        <v>1</v>
      </c>
      <c r="O34" s="4">
        <f>SUM(G34:N34)</f>
        <v>8</v>
      </c>
      <c r="P34" s="30">
        <f>O34/8*10</f>
        <v>10</v>
      </c>
      <c r="Q34" s="29"/>
      <c r="R34" s="6">
        <v>24</v>
      </c>
      <c r="S34" s="33">
        <f>R34</f>
        <v>24</v>
      </c>
      <c r="T34" s="5"/>
      <c r="U34" s="6">
        <v>16</v>
      </c>
      <c r="V34" s="33">
        <f>U34</f>
        <v>16</v>
      </c>
      <c r="W34" s="5"/>
      <c r="X34" s="6">
        <v>9</v>
      </c>
      <c r="Y34" s="30">
        <f>X34/20*40</f>
        <v>18</v>
      </c>
      <c r="Z34" s="43"/>
      <c r="AA34" s="64">
        <f t="shared" si="0"/>
        <v>68</v>
      </c>
      <c r="AB34" s="65" t="str">
        <f>IF(AA34&gt;=79.5,"A",IF(AA34&gt;=74.5,"B+",IF(AA34&gt;=69.5,"B",IF(AA34&gt;=64.5,"C+",IF(AA34&gt;=59.5,"C",IF(AA34&gt;=54.5,"D+",IF(AA34&gt;=44.5,"D",IF(AA34&lt;44.5,"FAIL"))))))))</f>
        <v>C+</v>
      </c>
    </row>
    <row r="35" spans="2:29" ht="15.75" x14ac:dyDescent="0.25">
      <c r="B35" s="45">
        <v>8</v>
      </c>
      <c r="C35" s="45"/>
      <c r="D35" s="45">
        <v>5953020400</v>
      </c>
      <c r="E35" s="46" t="s">
        <v>65</v>
      </c>
      <c r="F35" s="46" t="s">
        <v>66</v>
      </c>
      <c r="G35" s="2">
        <v>1</v>
      </c>
      <c r="H35" s="2">
        <v>0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4">
        <f>SUM(G35:N35)</f>
        <v>7</v>
      </c>
      <c r="P35" s="30">
        <f>O35/8*10</f>
        <v>8.75</v>
      </c>
      <c r="Q35" s="29"/>
      <c r="R35" s="6">
        <v>24</v>
      </c>
      <c r="S35" s="33">
        <f>R35</f>
        <v>24</v>
      </c>
      <c r="T35" s="5"/>
      <c r="U35" s="6">
        <v>16</v>
      </c>
      <c r="V35" s="33">
        <f>U35</f>
        <v>16</v>
      </c>
      <c r="W35" s="5"/>
      <c r="X35" s="6">
        <v>15</v>
      </c>
      <c r="Y35" s="30">
        <f>X35/20*40</f>
        <v>30</v>
      </c>
      <c r="Z35" s="43"/>
      <c r="AA35" s="64">
        <f t="shared" si="0"/>
        <v>78.75</v>
      </c>
      <c r="AB35" s="65" t="str">
        <f>IF(AA35&gt;=79.5,"A",IF(AA35&gt;=74.5,"B+",IF(AA35&gt;=69.5,"B",IF(AA35&gt;=64.5,"C+",IF(AA35&gt;=59.5,"C",IF(AA35&gt;=54.5,"D+",IF(AA35&gt;=44.5,"D",IF(AA35&lt;44.5,"FAIL"))))))))</f>
        <v>B+</v>
      </c>
    </row>
    <row r="36" spans="2:29" ht="15.75" x14ac:dyDescent="0.25">
      <c r="B36" s="45">
        <v>8</v>
      </c>
      <c r="C36" s="45"/>
      <c r="D36" s="45">
        <v>5953520011</v>
      </c>
      <c r="E36" s="46" t="s">
        <v>72</v>
      </c>
      <c r="F36" s="46" t="s">
        <v>73</v>
      </c>
      <c r="G36" s="2">
        <v>0</v>
      </c>
      <c r="H36" s="2">
        <v>0</v>
      </c>
      <c r="I36" s="2">
        <v>1</v>
      </c>
      <c r="J36" s="2">
        <v>1</v>
      </c>
      <c r="K36" s="2">
        <v>0</v>
      </c>
      <c r="L36" s="2">
        <v>1</v>
      </c>
      <c r="M36" s="2">
        <v>1</v>
      </c>
      <c r="N36" s="2">
        <v>1</v>
      </c>
      <c r="O36" s="4">
        <f>SUM(G36:N36)</f>
        <v>5</v>
      </c>
      <c r="P36" s="30">
        <f>O36/8*10</f>
        <v>6.25</v>
      </c>
      <c r="Q36" s="29"/>
      <c r="R36" s="6">
        <v>24</v>
      </c>
      <c r="S36" s="33">
        <f>R36</f>
        <v>24</v>
      </c>
      <c r="T36" s="5"/>
      <c r="U36" s="6">
        <v>16</v>
      </c>
      <c r="V36" s="33">
        <f>U36</f>
        <v>16</v>
      </c>
      <c r="W36" s="5"/>
      <c r="X36" s="6">
        <v>8</v>
      </c>
      <c r="Y36" s="30">
        <f>X36/20*40</f>
        <v>16</v>
      </c>
      <c r="Z36" s="43"/>
      <c r="AA36" s="64">
        <f t="shared" si="0"/>
        <v>62.25</v>
      </c>
      <c r="AB36" s="65" t="str">
        <f>IF(AA36&gt;=79.5,"A",IF(AA36&gt;=74.5,"B+",IF(AA36&gt;=69.5,"B",IF(AA36&gt;=64.5,"C+",IF(AA36&gt;=59.5,"C",IF(AA36&gt;=54.5,"D+",IF(AA36&gt;=44.5,"D",IF(AA36&lt;44.5,"FAIL"))))))))</f>
        <v>C</v>
      </c>
    </row>
    <row r="37" spans="2:29" ht="15.75" x14ac:dyDescent="0.25">
      <c r="B37" s="47">
        <v>9</v>
      </c>
      <c r="C37" s="47"/>
      <c r="D37" s="47">
        <v>6253020421</v>
      </c>
      <c r="E37" s="48" t="s">
        <v>120</v>
      </c>
      <c r="F37" s="48" t="s">
        <v>121</v>
      </c>
      <c r="G37" s="2">
        <v>1</v>
      </c>
      <c r="H37" s="2">
        <v>1</v>
      </c>
      <c r="I37" s="2">
        <v>1</v>
      </c>
      <c r="J37" s="2">
        <v>1</v>
      </c>
      <c r="K37" s="2">
        <v>1</v>
      </c>
      <c r="L37" s="2">
        <v>1</v>
      </c>
      <c r="M37" s="2">
        <v>1</v>
      </c>
      <c r="N37" s="2">
        <v>1</v>
      </c>
      <c r="O37" s="4">
        <f>SUM(G37:N37)</f>
        <v>8</v>
      </c>
      <c r="P37" s="30">
        <f>O37/8*10</f>
        <v>10</v>
      </c>
      <c r="Q37" s="29"/>
      <c r="R37" s="6">
        <v>24</v>
      </c>
      <c r="S37" s="33">
        <f>R37</f>
        <v>24</v>
      </c>
      <c r="T37" s="5"/>
      <c r="U37" s="6">
        <v>9</v>
      </c>
      <c r="V37" s="33">
        <f>U37</f>
        <v>9</v>
      </c>
      <c r="W37" s="5"/>
      <c r="X37" s="6">
        <v>8</v>
      </c>
      <c r="Y37" s="30">
        <f>X37/20*40</f>
        <v>16</v>
      </c>
      <c r="Z37" s="43"/>
      <c r="AA37" s="64">
        <f t="shared" si="0"/>
        <v>59</v>
      </c>
      <c r="AB37" s="65" t="str">
        <f>IF(AA37&gt;=79.5,"A",IF(AA37&gt;=74.5,"B+",IF(AA37&gt;=69.5,"B",IF(AA37&gt;=64.5,"C+",IF(AA37&gt;=59.5,"C",IF(AA37&gt;=54.5,"D+",IF(AA37&gt;=44.5,"D",IF(AA37&lt;44.5,"FAIL"))))))))</f>
        <v>D+</v>
      </c>
    </row>
    <row r="38" spans="2:29" ht="15.75" x14ac:dyDescent="0.25">
      <c r="B38" s="47">
        <v>9</v>
      </c>
      <c r="C38" s="47"/>
      <c r="D38" s="47">
        <v>6253020504</v>
      </c>
      <c r="E38" s="48" t="s">
        <v>128</v>
      </c>
      <c r="F38" s="48" t="s">
        <v>129</v>
      </c>
      <c r="G38" s="2">
        <v>1</v>
      </c>
      <c r="H38" s="2">
        <v>1</v>
      </c>
      <c r="I38" s="2">
        <v>1</v>
      </c>
      <c r="J38" s="2">
        <v>1</v>
      </c>
      <c r="K38" s="2">
        <v>1</v>
      </c>
      <c r="L38" s="2">
        <v>1</v>
      </c>
      <c r="M38" s="2">
        <v>1</v>
      </c>
      <c r="N38" s="2">
        <v>1</v>
      </c>
      <c r="O38" s="4">
        <f>SUM(G38:N38)</f>
        <v>8</v>
      </c>
      <c r="P38" s="30">
        <f>O38/8*10</f>
        <v>10</v>
      </c>
      <c r="Q38" s="29"/>
      <c r="R38" s="6">
        <v>24</v>
      </c>
      <c r="S38" s="33">
        <f>R38</f>
        <v>24</v>
      </c>
      <c r="T38" s="5"/>
      <c r="U38" s="6">
        <v>9</v>
      </c>
      <c r="V38" s="33">
        <f>U38</f>
        <v>9</v>
      </c>
      <c r="W38" s="5"/>
      <c r="X38" s="6">
        <v>9</v>
      </c>
      <c r="Y38" s="30">
        <f>X38/20*40</f>
        <v>18</v>
      </c>
      <c r="Z38" s="43"/>
      <c r="AA38" s="64">
        <f t="shared" si="0"/>
        <v>61</v>
      </c>
      <c r="AB38" s="65" t="str">
        <f>IF(AA38&gt;=79.5,"A",IF(AA38&gt;=74.5,"B+",IF(AA38&gt;=69.5,"B",IF(AA38&gt;=64.5,"C+",IF(AA38&gt;=59.5,"C",IF(AA38&gt;=54.5,"D+",IF(AA38&gt;=44.5,"D",IF(AA38&lt;44.5,"FAIL"))))))))</f>
        <v>C</v>
      </c>
    </row>
    <row r="39" spans="2:29" ht="15.75" x14ac:dyDescent="0.25">
      <c r="B39" s="47">
        <v>9</v>
      </c>
      <c r="C39" s="47"/>
      <c r="D39" s="47">
        <v>6253020538</v>
      </c>
      <c r="E39" s="48" t="s">
        <v>131</v>
      </c>
      <c r="F39" s="48" t="s">
        <v>132</v>
      </c>
      <c r="G39" s="2">
        <v>1</v>
      </c>
      <c r="H39" s="2">
        <v>1</v>
      </c>
      <c r="I39" s="2">
        <v>1</v>
      </c>
      <c r="J39" s="2">
        <v>1</v>
      </c>
      <c r="K39" s="2">
        <v>1</v>
      </c>
      <c r="L39" s="2">
        <v>1</v>
      </c>
      <c r="M39" s="2">
        <v>1</v>
      </c>
      <c r="N39" s="2">
        <v>1</v>
      </c>
      <c r="O39" s="4">
        <f>SUM(G39:N39)</f>
        <v>8</v>
      </c>
      <c r="P39" s="30">
        <f>O39/8*10</f>
        <v>10</v>
      </c>
      <c r="Q39" s="29"/>
      <c r="R39" s="6">
        <v>24</v>
      </c>
      <c r="S39" s="33">
        <f>R39</f>
        <v>24</v>
      </c>
      <c r="T39" s="5"/>
      <c r="U39" s="6">
        <v>9</v>
      </c>
      <c r="V39" s="33">
        <f>U39</f>
        <v>9</v>
      </c>
      <c r="W39" s="5"/>
      <c r="X39" s="6">
        <v>11</v>
      </c>
      <c r="Y39" s="30">
        <f>X39/20*40</f>
        <v>22</v>
      </c>
      <c r="Z39" s="43"/>
      <c r="AA39" s="64">
        <f t="shared" si="0"/>
        <v>65</v>
      </c>
      <c r="AB39" s="65" t="str">
        <f>IF(AA39&gt;=79.5,"A",IF(AA39&gt;=74.5,"B+",IF(AA39&gt;=69.5,"B",IF(AA39&gt;=64.5,"C+",IF(AA39&gt;=59.5,"C",IF(AA39&gt;=54.5,"D+",IF(AA39&gt;=44.5,"D",IF(AA39&lt;44.5,"FAIL"))))))))</f>
        <v>C+</v>
      </c>
    </row>
    <row r="40" spans="2:29" ht="15.75" x14ac:dyDescent="0.25">
      <c r="B40" s="47">
        <v>9</v>
      </c>
      <c r="C40" s="47"/>
      <c r="D40" s="47">
        <v>6253020546</v>
      </c>
      <c r="E40" s="48" t="s">
        <v>133</v>
      </c>
      <c r="F40" s="48" t="s">
        <v>134</v>
      </c>
      <c r="G40" s="2">
        <v>1</v>
      </c>
      <c r="H40" s="2">
        <v>1</v>
      </c>
      <c r="I40" s="2">
        <v>1</v>
      </c>
      <c r="J40" s="2">
        <v>1</v>
      </c>
      <c r="K40" s="2">
        <v>1</v>
      </c>
      <c r="L40" s="2">
        <v>1</v>
      </c>
      <c r="M40" s="2">
        <v>1</v>
      </c>
      <c r="N40" s="2">
        <v>1</v>
      </c>
      <c r="O40" s="4">
        <f>SUM(G40:N40)</f>
        <v>8</v>
      </c>
      <c r="P40" s="30">
        <f>O40/8*10</f>
        <v>10</v>
      </c>
      <c r="Q40" s="29"/>
      <c r="R40" s="6">
        <v>24</v>
      </c>
      <c r="S40" s="33">
        <f>R40</f>
        <v>24</v>
      </c>
      <c r="T40" s="5"/>
      <c r="U40" s="6">
        <v>9</v>
      </c>
      <c r="V40" s="33">
        <f>U40</f>
        <v>9</v>
      </c>
      <c r="W40" s="5"/>
      <c r="X40" s="6">
        <v>12</v>
      </c>
      <c r="Y40" s="30">
        <f>X40/20*40</f>
        <v>24</v>
      </c>
      <c r="Z40" s="43"/>
      <c r="AA40" s="64">
        <f t="shared" si="0"/>
        <v>67</v>
      </c>
      <c r="AB40" s="65" t="str">
        <f>IF(AA40&gt;=79.5,"A",IF(AA40&gt;=74.5,"B+",IF(AA40&gt;=69.5,"B",IF(AA40&gt;=64.5,"C+",IF(AA40&gt;=59.5,"C",IF(AA40&gt;=54.5,"D+",IF(AA40&gt;=44.5,"D",IF(AA40&lt;44.5,"FAIL"))))))))</f>
        <v>C+</v>
      </c>
    </row>
    <row r="41" spans="2:29" ht="15.75" x14ac:dyDescent="0.25">
      <c r="B41" s="49">
        <v>10</v>
      </c>
      <c r="C41" s="49"/>
      <c r="D41" s="49">
        <v>6253020470</v>
      </c>
      <c r="E41" s="50" t="s">
        <v>124</v>
      </c>
      <c r="F41" s="50" t="s">
        <v>125</v>
      </c>
      <c r="G41" s="2">
        <v>1</v>
      </c>
      <c r="H41" s="2">
        <v>1</v>
      </c>
      <c r="I41" s="2">
        <v>1</v>
      </c>
      <c r="J41" s="2">
        <v>1</v>
      </c>
      <c r="K41" s="2">
        <v>1</v>
      </c>
      <c r="L41" s="2">
        <v>1</v>
      </c>
      <c r="M41" s="2">
        <v>1</v>
      </c>
      <c r="N41" s="2">
        <v>1</v>
      </c>
      <c r="O41" s="4">
        <f>SUM(G41:N41)</f>
        <v>8</v>
      </c>
      <c r="P41" s="30">
        <f>O41/8*10</f>
        <v>10</v>
      </c>
      <c r="Q41" s="29"/>
      <c r="R41" s="6">
        <v>22</v>
      </c>
      <c r="S41" s="33">
        <f>R41</f>
        <v>22</v>
      </c>
      <c r="T41" s="5"/>
      <c r="U41" s="6">
        <v>14</v>
      </c>
      <c r="V41" s="33">
        <f>U41</f>
        <v>14</v>
      </c>
      <c r="W41" s="5"/>
      <c r="X41" s="6">
        <v>10</v>
      </c>
      <c r="Y41" s="30">
        <f>X41/20*40</f>
        <v>20</v>
      </c>
      <c r="Z41" s="43"/>
      <c r="AA41" s="64">
        <f t="shared" si="0"/>
        <v>66</v>
      </c>
      <c r="AB41" s="65" t="str">
        <f>IF(AA41&gt;=79.5,"A",IF(AA41&gt;=74.5,"B+",IF(AA41&gt;=69.5,"B",IF(AA41&gt;=64.5,"C+",IF(AA41&gt;=59.5,"C",IF(AA41&gt;=54.5,"D+",IF(AA41&gt;=44.5,"D",IF(AA41&lt;44.5,"FAIL"))))))))</f>
        <v>C+</v>
      </c>
    </row>
    <row r="42" spans="2:29" ht="15.75" x14ac:dyDescent="0.25">
      <c r="B42" s="47">
        <v>11</v>
      </c>
      <c r="C42" s="47"/>
      <c r="D42" s="47">
        <v>5853010170</v>
      </c>
      <c r="E42" s="48" t="s">
        <v>46</v>
      </c>
      <c r="F42" s="48" t="s">
        <v>47</v>
      </c>
      <c r="G42" s="2">
        <v>1</v>
      </c>
      <c r="H42" s="2">
        <v>1</v>
      </c>
      <c r="I42" s="2">
        <v>0</v>
      </c>
      <c r="J42" s="2">
        <v>1</v>
      </c>
      <c r="K42" s="2">
        <v>0</v>
      </c>
      <c r="L42" s="2">
        <v>1</v>
      </c>
      <c r="M42" s="2">
        <v>1</v>
      </c>
      <c r="N42" s="2">
        <v>1</v>
      </c>
      <c r="O42" s="4">
        <f>SUM(G42:N42)</f>
        <v>6</v>
      </c>
      <c r="P42" s="30">
        <f>O42/8*10</f>
        <v>7.5</v>
      </c>
      <c r="Q42" s="29"/>
      <c r="R42" s="6">
        <v>23</v>
      </c>
      <c r="S42" s="33">
        <f>R42</f>
        <v>23</v>
      </c>
      <c r="T42" s="5"/>
      <c r="U42" s="6">
        <v>12.5</v>
      </c>
      <c r="V42" s="33">
        <f>U42</f>
        <v>12.5</v>
      </c>
      <c r="W42" s="5"/>
      <c r="X42" s="6">
        <v>15</v>
      </c>
      <c r="Y42" s="30">
        <f>X42/20*40</f>
        <v>30</v>
      </c>
      <c r="Z42" s="43"/>
      <c r="AA42" s="64">
        <f t="shared" si="0"/>
        <v>73</v>
      </c>
      <c r="AB42" s="65" t="str">
        <f>IF(AA42&gt;=79.5,"A",IF(AA42&gt;=74.5,"B+",IF(AA42&gt;=69.5,"B",IF(AA42&gt;=64.5,"C+",IF(AA42&gt;=59.5,"C",IF(AA42&gt;=54.5,"D+",IF(AA42&gt;=44.5,"D",IF(AA42&lt;44.5,"FAIL"))))))))</f>
        <v>B</v>
      </c>
    </row>
    <row r="43" spans="2:29" ht="15.75" x14ac:dyDescent="0.25">
      <c r="B43" s="47">
        <v>11</v>
      </c>
      <c r="C43" s="47"/>
      <c r="D43" s="47">
        <v>5853010204</v>
      </c>
      <c r="E43" s="48" t="s">
        <v>48</v>
      </c>
      <c r="F43" s="48" t="s">
        <v>49</v>
      </c>
      <c r="G43" s="2">
        <v>0</v>
      </c>
      <c r="H43" s="2">
        <v>1</v>
      </c>
      <c r="I43" s="2">
        <v>1</v>
      </c>
      <c r="J43" s="2">
        <v>0</v>
      </c>
      <c r="K43" s="2">
        <v>1</v>
      </c>
      <c r="L43" s="2">
        <v>1</v>
      </c>
      <c r="M43" s="2">
        <v>1</v>
      </c>
      <c r="N43" s="2">
        <v>1</v>
      </c>
      <c r="O43" s="4">
        <f>SUM(G43:N43)</f>
        <v>6</v>
      </c>
      <c r="P43" s="30">
        <f>O43/8*10</f>
        <v>7.5</v>
      </c>
      <c r="Q43" s="29"/>
      <c r="R43" s="6">
        <v>23</v>
      </c>
      <c r="S43" s="33">
        <f>R43</f>
        <v>23</v>
      </c>
      <c r="T43" s="5"/>
      <c r="U43" s="6">
        <v>12.5</v>
      </c>
      <c r="V43" s="33">
        <f>U43</f>
        <v>12.5</v>
      </c>
      <c r="W43" s="5"/>
      <c r="X43" s="6">
        <v>14</v>
      </c>
      <c r="Y43" s="30">
        <f>X43/20*40</f>
        <v>28</v>
      </c>
      <c r="Z43" s="43"/>
      <c r="AA43" s="64">
        <f t="shared" si="0"/>
        <v>71</v>
      </c>
      <c r="AB43" s="65" t="str">
        <f>IF(AA43&gt;=79.5,"A",IF(AA43&gt;=74.5,"B+",IF(AA43&gt;=69.5,"B",IF(AA43&gt;=64.5,"C+",IF(AA43&gt;=59.5,"C",IF(AA43&gt;=54.5,"D+",IF(AA43&gt;=44.5,"D",IF(AA43&lt;44.5,"FAIL"))))))))</f>
        <v>B</v>
      </c>
    </row>
    <row r="44" spans="2:29" ht="15.75" x14ac:dyDescent="0.25">
      <c r="B44" s="47">
        <v>11</v>
      </c>
      <c r="C44" s="47"/>
      <c r="D44" s="47">
        <v>5853520079</v>
      </c>
      <c r="E44" s="48" t="s">
        <v>53</v>
      </c>
      <c r="F44" s="48" t="s">
        <v>54</v>
      </c>
      <c r="G44" s="2">
        <v>1</v>
      </c>
      <c r="H44" s="2">
        <v>1</v>
      </c>
      <c r="I44" s="2">
        <v>1</v>
      </c>
      <c r="J44" s="2">
        <v>1</v>
      </c>
      <c r="K44" s="2">
        <v>0</v>
      </c>
      <c r="L44" s="2">
        <v>1</v>
      </c>
      <c r="M44" s="2">
        <v>0</v>
      </c>
      <c r="N44" s="2">
        <v>1</v>
      </c>
      <c r="O44" s="4">
        <f>SUM(G44:N44)</f>
        <v>6</v>
      </c>
      <c r="P44" s="30">
        <f>O44/8*10</f>
        <v>7.5</v>
      </c>
      <c r="Q44" s="29"/>
      <c r="R44" s="6">
        <v>23</v>
      </c>
      <c r="S44" s="33">
        <f>R44</f>
        <v>23</v>
      </c>
      <c r="T44" s="5"/>
      <c r="U44" s="6">
        <v>12.5</v>
      </c>
      <c r="V44" s="33">
        <f>U44</f>
        <v>12.5</v>
      </c>
      <c r="W44" s="5"/>
      <c r="X44" s="6">
        <v>14</v>
      </c>
      <c r="Y44" s="30">
        <f>X44/20*40</f>
        <v>28</v>
      </c>
      <c r="Z44" s="43"/>
      <c r="AA44" s="64">
        <f t="shared" si="0"/>
        <v>71</v>
      </c>
      <c r="AB44" s="65" t="str">
        <f>IF(AA44&gt;=79.5,"A",IF(AA44&gt;=74.5,"B+",IF(AA44&gt;=69.5,"B",IF(AA44&gt;=64.5,"C+",IF(AA44&gt;=59.5,"C",IF(AA44&gt;=54.5,"D+",IF(AA44&gt;=44.5,"D",IF(AA44&lt;44.5,"FAIL"))))))))</f>
        <v>B</v>
      </c>
    </row>
    <row r="45" spans="2:29" ht="15.75" x14ac:dyDescent="0.25">
      <c r="B45" s="47">
        <v>11</v>
      </c>
      <c r="C45" s="47"/>
      <c r="D45" s="47">
        <v>6053520042</v>
      </c>
      <c r="E45" s="48" t="s">
        <v>86</v>
      </c>
      <c r="F45" s="48" t="s">
        <v>87</v>
      </c>
      <c r="G45" s="2">
        <v>0</v>
      </c>
      <c r="H45" s="2">
        <v>1</v>
      </c>
      <c r="I45" s="2">
        <v>1</v>
      </c>
      <c r="J45" s="2">
        <v>1</v>
      </c>
      <c r="K45" s="2">
        <v>1</v>
      </c>
      <c r="L45" s="2">
        <v>1</v>
      </c>
      <c r="M45" s="2">
        <v>1</v>
      </c>
      <c r="N45" s="2">
        <v>1</v>
      </c>
      <c r="O45" s="4">
        <f>SUM(G45:N45)</f>
        <v>7</v>
      </c>
      <c r="P45" s="30">
        <f>O45/8*10</f>
        <v>8.75</v>
      </c>
      <c r="Q45" s="29"/>
      <c r="R45" s="6">
        <v>23</v>
      </c>
      <c r="S45" s="33">
        <f>R45</f>
        <v>23</v>
      </c>
      <c r="T45" s="5"/>
      <c r="U45" s="6">
        <v>12.5</v>
      </c>
      <c r="V45" s="33">
        <f>U45</f>
        <v>12.5</v>
      </c>
      <c r="W45" s="5"/>
      <c r="X45" s="6">
        <v>12</v>
      </c>
      <c r="Y45" s="30">
        <f>X45/20*40</f>
        <v>24</v>
      </c>
      <c r="Z45" s="43"/>
      <c r="AA45" s="64">
        <f t="shared" si="0"/>
        <v>68.25</v>
      </c>
      <c r="AB45" s="65" t="str">
        <f>IF(AA45&gt;=79.5,"A",IF(AA45&gt;=74.5,"B+",IF(AA45&gt;=69.5,"B",IF(AA45&gt;=64.5,"C+",IF(AA45&gt;=59.5,"C",IF(AA45&gt;=54.5,"D+",IF(AA45&gt;=44.5,"D",IF(AA45&lt;44.5,"FAIL"))))))))</f>
        <v>C+</v>
      </c>
    </row>
    <row r="46" spans="2:29" ht="15.75" x14ac:dyDescent="0.25">
      <c r="B46" s="49">
        <v>12</v>
      </c>
      <c r="C46" s="49"/>
      <c r="D46" s="49">
        <v>6253020074</v>
      </c>
      <c r="E46" s="50" t="s">
        <v>96</v>
      </c>
      <c r="F46" s="50" t="s">
        <v>97</v>
      </c>
      <c r="G46" s="2">
        <v>1</v>
      </c>
      <c r="H46" s="2">
        <v>1</v>
      </c>
      <c r="I46" s="2">
        <v>1</v>
      </c>
      <c r="J46" s="2">
        <v>1</v>
      </c>
      <c r="K46" s="2">
        <v>1</v>
      </c>
      <c r="L46" s="2">
        <v>1</v>
      </c>
      <c r="M46" s="2">
        <v>1</v>
      </c>
      <c r="N46" s="2">
        <v>1</v>
      </c>
      <c r="O46" s="4">
        <f>SUM(G46:N46)</f>
        <v>8</v>
      </c>
      <c r="P46" s="30">
        <f>O46/8*10</f>
        <v>10</v>
      </c>
      <c r="Q46" s="29"/>
      <c r="R46" s="6"/>
      <c r="S46" s="33">
        <f>R46</f>
        <v>0</v>
      </c>
      <c r="T46" s="5"/>
      <c r="U46" s="6">
        <v>13.5</v>
      </c>
      <c r="V46" s="33">
        <f>U46</f>
        <v>13.5</v>
      </c>
      <c r="W46" s="5"/>
      <c r="X46" s="6">
        <v>16</v>
      </c>
      <c r="Y46" s="30">
        <f>X46/20*40</f>
        <v>32</v>
      </c>
      <c r="Z46" s="43"/>
      <c r="AA46" s="64" t="s">
        <v>20</v>
      </c>
      <c r="AB46" s="66" t="str">
        <f>IF(AA46&gt;=79.5,"A",IF(AA46&gt;=74.5,"B+",IF(AA46&gt;=69.5,"B",IF(AA46&gt;=64.5,"C+",IF(AA46&gt;=59.5,"C",IF(AA46&gt;=54.5,"D+",IF(AA46&gt;=44.5,"D",IF(AA46&lt;44.5,"FAIL"))))))))</f>
        <v>A</v>
      </c>
      <c r="AC46" s="51" t="s">
        <v>142</v>
      </c>
    </row>
    <row r="47" spans="2:29" ht="15.75" x14ac:dyDescent="0.25">
      <c r="B47" s="49">
        <v>12</v>
      </c>
      <c r="C47" s="49"/>
      <c r="D47" s="49">
        <v>6253020348</v>
      </c>
      <c r="E47" s="50" t="s">
        <v>114</v>
      </c>
      <c r="F47" s="50" t="s">
        <v>115</v>
      </c>
      <c r="G47" s="2">
        <v>1</v>
      </c>
      <c r="H47" s="2">
        <v>1</v>
      </c>
      <c r="I47" s="2">
        <v>1</v>
      </c>
      <c r="J47" s="2">
        <v>1</v>
      </c>
      <c r="K47" s="2">
        <v>0</v>
      </c>
      <c r="L47" s="2">
        <v>1</v>
      </c>
      <c r="M47" s="2">
        <v>1</v>
      </c>
      <c r="N47" s="2">
        <v>1</v>
      </c>
      <c r="O47" s="4">
        <f>SUM(G47:N47)</f>
        <v>7</v>
      </c>
      <c r="P47" s="30">
        <f>O47/8*10</f>
        <v>8.75</v>
      </c>
      <c r="Q47" s="29"/>
      <c r="R47" s="6"/>
      <c r="S47" s="33">
        <f>R47</f>
        <v>0</v>
      </c>
      <c r="T47" s="5"/>
      <c r="U47" s="6">
        <v>13.5</v>
      </c>
      <c r="V47" s="33">
        <f>U47</f>
        <v>13.5</v>
      </c>
      <c r="W47" s="5"/>
      <c r="X47" s="6">
        <v>6</v>
      </c>
      <c r="Y47" s="30">
        <f>X47/20*40</f>
        <v>12</v>
      </c>
      <c r="Z47" s="43"/>
      <c r="AA47" s="64" t="s">
        <v>20</v>
      </c>
      <c r="AB47" s="66" t="str">
        <f>IF(AA47&gt;=79.5,"A",IF(AA47&gt;=74.5,"B+",IF(AA47&gt;=69.5,"B",IF(AA47&gt;=64.5,"C+",IF(AA47&gt;=59.5,"C",IF(AA47&gt;=54.5,"D+",IF(AA47&gt;=44.5,"D",IF(AA47&lt;44.5,"FAIL"))))))))</f>
        <v>A</v>
      </c>
      <c r="AC47" s="51" t="s">
        <v>142</v>
      </c>
    </row>
    <row r="48" spans="2:29" ht="15.75" x14ac:dyDescent="0.25">
      <c r="B48" s="49">
        <v>12</v>
      </c>
      <c r="C48" s="49"/>
      <c r="D48" s="49">
        <v>6253020363</v>
      </c>
      <c r="E48" s="50" t="s">
        <v>118</v>
      </c>
      <c r="F48" s="50" t="s">
        <v>119</v>
      </c>
      <c r="G48" s="2">
        <v>1</v>
      </c>
      <c r="H48" s="2">
        <v>1</v>
      </c>
      <c r="I48" s="2">
        <v>1</v>
      </c>
      <c r="J48" s="2">
        <v>1</v>
      </c>
      <c r="K48" s="2">
        <v>0</v>
      </c>
      <c r="L48" s="2">
        <v>0</v>
      </c>
      <c r="M48" s="2">
        <v>1</v>
      </c>
      <c r="N48" s="2">
        <v>1</v>
      </c>
      <c r="O48" s="4">
        <f>SUM(G48:N48)</f>
        <v>6</v>
      </c>
      <c r="P48" s="30">
        <f>O48/8*10</f>
        <v>7.5</v>
      </c>
      <c r="Q48" s="29"/>
      <c r="R48" s="6"/>
      <c r="S48" s="33">
        <f>R48</f>
        <v>0</v>
      </c>
      <c r="T48" s="5"/>
      <c r="U48" s="6">
        <v>13.5</v>
      </c>
      <c r="V48" s="33">
        <f>U48</f>
        <v>13.5</v>
      </c>
      <c r="W48" s="5"/>
      <c r="X48" s="6">
        <v>14</v>
      </c>
      <c r="Y48" s="30">
        <f>X48/20*40</f>
        <v>28</v>
      </c>
      <c r="Z48" s="43"/>
      <c r="AA48" s="64" t="s">
        <v>20</v>
      </c>
      <c r="AB48" s="66" t="str">
        <f>IF(AA48&gt;=79.5,"A",IF(AA48&gt;=74.5,"B+",IF(AA48&gt;=69.5,"B",IF(AA48&gt;=64.5,"C+",IF(AA48&gt;=59.5,"C",IF(AA48&gt;=54.5,"D+",IF(AA48&gt;=44.5,"D",IF(AA48&lt;44.5,"FAIL"))))))))</f>
        <v>A</v>
      </c>
      <c r="AC48" s="51" t="s">
        <v>142</v>
      </c>
    </row>
    <row r="49" spans="2:28" ht="15.75" x14ac:dyDescent="0.25">
      <c r="B49" s="36"/>
      <c r="C49" s="36"/>
      <c r="D49" s="36">
        <v>5953010138</v>
      </c>
      <c r="E49" s="34" t="s">
        <v>57</v>
      </c>
      <c r="F49" s="34" t="s">
        <v>58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/>
      <c r="O49" s="4">
        <f>SUM(G49:N49)</f>
        <v>0</v>
      </c>
      <c r="P49" s="30">
        <f>O49/8*10</f>
        <v>0</v>
      </c>
      <c r="Q49" s="29"/>
      <c r="R49" s="6"/>
      <c r="S49" s="33">
        <f>R49</f>
        <v>0</v>
      </c>
      <c r="T49" s="5"/>
      <c r="U49" s="6">
        <v>0</v>
      </c>
      <c r="V49" s="33">
        <f>U49</f>
        <v>0</v>
      </c>
      <c r="W49" s="5"/>
      <c r="X49" s="6"/>
      <c r="Y49" s="30">
        <f>X49/20*40</f>
        <v>0</v>
      </c>
      <c r="Z49" s="43"/>
      <c r="AA49" s="64">
        <f t="shared" si="0"/>
        <v>0</v>
      </c>
      <c r="AB49" s="65" t="str">
        <f>IF(AA49&gt;=79.5,"A",IF(AA49&gt;=74.5,"B+",IF(AA49&gt;=69.5,"B",IF(AA49&gt;=64.5,"C+",IF(AA49&gt;=59.5,"C",IF(AA49&gt;=54.5,"D+",IF(AA49&gt;=44.5,"D",IF(AA49&lt;44.5,"FAIL"))))))))</f>
        <v>FAIL</v>
      </c>
    </row>
    <row r="50" spans="2:28" ht="15.75" x14ac:dyDescent="0.25">
      <c r="B50" s="36"/>
      <c r="C50" s="36"/>
      <c r="D50" s="36">
        <v>5953010179</v>
      </c>
      <c r="E50" s="34" t="s">
        <v>59</v>
      </c>
      <c r="F50" s="34" t="s">
        <v>60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/>
      <c r="O50" s="4">
        <f>SUM(G50:N50)</f>
        <v>0</v>
      </c>
      <c r="P50" s="30">
        <f>O50/8*10</f>
        <v>0</v>
      </c>
      <c r="Q50" s="29"/>
      <c r="R50" s="6"/>
      <c r="S50" s="33">
        <f>R50</f>
        <v>0</v>
      </c>
      <c r="T50" s="5"/>
      <c r="U50" s="6">
        <v>0</v>
      </c>
      <c r="V50" s="33">
        <f>U50</f>
        <v>0</v>
      </c>
      <c r="W50" s="5"/>
      <c r="X50" s="6"/>
      <c r="Y50" s="30">
        <f>X50/20*40</f>
        <v>0</v>
      </c>
      <c r="Z50" s="43"/>
      <c r="AA50" s="64">
        <f t="shared" si="0"/>
        <v>0</v>
      </c>
      <c r="AB50" s="65" t="str">
        <f>IF(AA50&gt;=79.5,"A",IF(AA50&gt;=74.5,"B+",IF(AA50&gt;=69.5,"B",IF(AA50&gt;=64.5,"C+",IF(AA50&gt;=59.5,"C",IF(AA50&gt;=54.5,"D+",IF(AA50&gt;=44.5,"D",IF(AA50&lt;44.5,"FAIL"))))))))</f>
        <v>FAIL</v>
      </c>
    </row>
    <row r="51" spans="2:28" ht="15.75" x14ac:dyDescent="0.25">
      <c r="B51" s="36"/>
      <c r="C51" s="36"/>
      <c r="D51" s="36">
        <v>5953500138</v>
      </c>
      <c r="E51" s="34" t="s">
        <v>67</v>
      </c>
      <c r="F51" s="34" t="s">
        <v>68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/>
      <c r="O51" s="4">
        <f>SUM(G51:N51)</f>
        <v>0</v>
      </c>
      <c r="P51" s="30">
        <f>O51/8*10</f>
        <v>0</v>
      </c>
      <c r="Q51" s="29"/>
      <c r="R51" s="6"/>
      <c r="S51" s="33">
        <f>R51</f>
        <v>0</v>
      </c>
      <c r="T51" s="5"/>
      <c r="U51" s="6">
        <v>0</v>
      </c>
      <c r="V51" s="33">
        <f>U51</f>
        <v>0</v>
      </c>
      <c r="W51" s="5"/>
      <c r="X51" s="6"/>
      <c r="Y51" s="30">
        <f>X51/20*40</f>
        <v>0</v>
      </c>
      <c r="Z51" s="43"/>
      <c r="AA51" s="64">
        <f t="shared" si="0"/>
        <v>0</v>
      </c>
      <c r="AB51" s="65" t="str">
        <f>IF(AA51&gt;=79.5,"A",IF(AA51&gt;=74.5,"B+",IF(AA51&gt;=69.5,"B",IF(AA51&gt;=64.5,"C+",IF(AA51&gt;=59.5,"C",IF(AA51&gt;=54.5,"D+",IF(AA51&gt;=44.5,"D",IF(AA51&lt;44.5,"FAIL"))))))))</f>
        <v>FAIL</v>
      </c>
    </row>
    <row r="52" spans="2:28" ht="15.75" x14ac:dyDescent="0.25">
      <c r="B52" s="36"/>
      <c r="C52" s="36"/>
      <c r="D52" s="36">
        <v>6053510068</v>
      </c>
      <c r="E52" s="34" t="s">
        <v>84</v>
      </c>
      <c r="F52" s="34" t="s">
        <v>85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/>
      <c r="O52" s="4">
        <f>SUM(G52:N52)</f>
        <v>0</v>
      </c>
      <c r="P52" s="30">
        <f>O52/8*10</f>
        <v>0</v>
      </c>
      <c r="Q52" s="29"/>
      <c r="R52" s="6"/>
      <c r="S52" s="33">
        <f>R52</f>
        <v>0</v>
      </c>
      <c r="T52" s="5"/>
      <c r="U52" s="6">
        <v>0</v>
      </c>
      <c r="V52" s="33">
        <f>U52</f>
        <v>0</v>
      </c>
      <c r="W52" s="5"/>
      <c r="X52" s="6"/>
      <c r="Y52" s="30">
        <f>X52/20*40</f>
        <v>0</v>
      </c>
      <c r="Z52" s="43"/>
      <c r="AA52" s="64">
        <f t="shared" si="0"/>
        <v>0</v>
      </c>
      <c r="AB52" s="65" t="str">
        <f>IF(AA52&gt;=79.5,"A",IF(AA52&gt;=74.5,"B+",IF(AA52&gt;=69.5,"B",IF(AA52&gt;=64.5,"C+",IF(AA52&gt;=59.5,"C",IF(AA52&gt;=54.5,"D+",IF(AA52&gt;=44.5,"D",IF(AA52&lt;44.5,"FAIL"))))))))</f>
        <v>FAIL</v>
      </c>
    </row>
    <row r="53" spans="2:28" ht="15.75" x14ac:dyDescent="0.25">
      <c r="B53" s="36"/>
      <c r="C53" s="36"/>
      <c r="D53" s="36">
        <v>6253020033</v>
      </c>
      <c r="E53" s="34" t="s">
        <v>90</v>
      </c>
      <c r="F53" s="34" t="s">
        <v>91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/>
      <c r="O53" s="4">
        <f>SUM(G53:N53)</f>
        <v>0</v>
      </c>
      <c r="P53" s="30">
        <f>O53/8*10</f>
        <v>0</v>
      </c>
      <c r="Q53" s="29"/>
      <c r="R53" s="6"/>
      <c r="S53" s="33">
        <f>R53</f>
        <v>0</v>
      </c>
      <c r="T53" s="5"/>
      <c r="U53" s="6">
        <v>0</v>
      </c>
      <c r="V53" s="33">
        <f>U53</f>
        <v>0</v>
      </c>
      <c r="W53" s="5"/>
      <c r="X53" s="6"/>
      <c r="Y53" s="30">
        <f>X53/20*40</f>
        <v>0</v>
      </c>
      <c r="Z53" s="43"/>
      <c r="AA53" s="64">
        <f t="shared" si="0"/>
        <v>0</v>
      </c>
      <c r="AB53" s="65" t="str">
        <f>IF(AA53&gt;=79.5,"A",IF(AA53&gt;=74.5,"B+",IF(AA53&gt;=69.5,"B",IF(AA53&gt;=64.5,"C+",IF(AA53&gt;=59.5,"C",IF(AA53&gt;=54.5,"D+",IF(AA53&gt;=44.5,"D",IF(AA53&lt;44.5,"FAIL"))))))))</f>
        <v>FAIL</v>
      </c>
    </row>
    <row r="54" spans="2:28" ht="15.75" x14ac:dyDescent="0.25">
      <c r="B54" s="36"/>
      <c r="C54" s="36"/>
      <c r="D54" s="36">
        <v>6253020041</v>
      </c>
      <c r="E54" s="34" t="s">
        <v>92</v>
      </c>
      <c r="F54" s="34" t="s">
        <v>93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/>
      <c r="O54" s="4">
        <f>SUM(G54:N54)</f>
        <v>0</v>
      </c>
      <c r="P54" s="30">
        <f>O54/8*10</f>
        <v>0</v>
      </c>
      <c r="Q54" s="29"/>
      <c r="R54" s="6"/>
      <c r="S54" s="33">
        <f>R54</f>
        <v>0</v>
      </c>
      <c r="T54" s="5"/>
      <c r="U54" s="6">
        <v>0</v>
      </c>
      <c r="V54" s="33">
        <f>U54</f>
        <v>0</v>
      </c>
      <c r="W54" s="5"/>
      <c r="X54" s="6"/>
      <c r="Y54" s="30">
        <f>X54/20*40</f>
        <v>0</v>
      </c>
      <c r="Z54" s="43"/>
      <c r="AA54" s="64">
        <f t="shared" si="0"/>
        <v>0</v>
      </c>
      <c r="AB54" s="65" t="str">
        <f>IF(AA54&gt;=79.5,"A",IF(AA54&gt;=74.5,"B+",IF(AA54&gt;=69.5,"B",IF(AA54&gt;=64.5,"C+",IF(AA54&gt;=59.5,"C",IF(AA54&gt;=54.5,"D+",IF(AA54&gt;=44.5,"D",IF(AA54&lt;44.5,"FAIL"))))))))</f>
        <v>FAIL</v>
      </c>
    </row>
    <row r="58" spans="2:28" x14ac:dyDescent="0.25">
      <c r="B58" s="56" t="s">
        <v>138</v>
      </c>
      <c r="C58" s="56"/>
      <c r="D58" s="56"/>
      <c r="E58" s="56"/>
      <c r="F58" s="56"/>
    </row>
  </sheetData>
  <sortState ref="A5:AC54">
    <sortCondition ref="B5:B54"/>
  </sortState>
  <mergeCells count="5">
    <mergeCell ref="X2:Y2"/>
    <mergeCell ref="AA2:AB2"/>
    <mergeCell ref="B58:F58"/>
    <mergeCell ref="R2:S2"/>
    <mergeCell ref="U2:V2"/>
  </mergeCells>
  <phoneticPr fontId="5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O35"/>
  <sheetViews>
    <sheetView topLeftCell="A13" workbookViewId="0">
      <selection activeCell="O16" sqref="O16"/>
    </sheetView>
  </sheetViews>
  <sheetFormatPr defaultRowHeight="15" x14ac:dyDescent="0.25"/>
  <cols>
    <col min="4" max="4" width="24.28515625" customWidth="1"/>
  </cols>
  <sheetData>
    <row r="4" spans="2:1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x14ac:dyDescent="0.25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2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2:15" x14ac:dyDescent="0.2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2:15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ht="15.75" thickBot="1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8.75" x14ac:dyDescent="0.3">
      <c r="B14" s="18"/>
      <c r="C14" s="18"/>
      <c r="D14" s="1"/>
      <c r="E14" s="1"/>
      <c r="F14" s="1"/>
      <c r="G14" s="1"/>
      <c r="H14" s="1"/>
      <c r="I14" s="1"/>
      <c r="J14" s="1"/>
      <c r="K14" s="1"/>
      <c r="L14" s="1"/>
      <c r="M14" s="1"/>
      <c r="N14" s="58" t="s">
        <v>21</v>
      </c>
      <c r="O14" s="59"/>
    </row>
    <row r="15" spans="2:15" x14ac:dyDescent="0.25">
      <c r="B15" s="1"/>
      <c r="C15" s="1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1"/>
      <c r="O15" s="22"/>
    </row>
    <row r="16" spans="2:15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1" t="s">
        <v>20</v>
      </c>
      <c r="O16" s="22">
        <f>COUNTIF(Scores!AB5:AB54,"A")</f>
        <v>12</v>
      </c>
    </row>
    <row r="17" spans="2:15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1" t="s">
        <v>19</v>
      </c>
      <c r="O17" s="22">
        <f>COUNTIF(Scores!AB5:AB54,"B+")</f>
        <v>9</v>
      </c>
    </row>
    <row r="18" spans="2:15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1" t="s">
        <v>14</v>
      </c>
      <c r="O18" s="22">
        <f>COUNTIF(Scores!AB5:AB54,"B")</f>
        <v>7</v>
      </c>
    </row>
    <row r="19" spans="2:15" x14ac:dyDescent="0.2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1" t="s">
        <v>15</v>
      </c>
      <c r="O19" s="22">
        <f>COUNTIF(Scores!AB5:AB54,"C+")</f>
        <v>9</v>
      </c>
    </row>
    <row r="20" spans="2:15" x14ac:dyDescent="0.2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1" t="s">
        <v>16</v>
      </c>
      <c r="O20" s="22">
        <f>COUNTIF(Scores!AB4:AB54,"C")</f>
        <v>4</v>
      </c>
    </row>
    <row r="21" spans="2:15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1" t="s">
        <v>17</v>
      </c>
      <c r="O21" s="22">
        <f>COUNTIF(Scores!AB5:AB54,"D+")</f>
        <v>2</v>
      </c>
    </row>
    <row r="22" spans="2:15" x14ac:dyDescent="0.25">
      <c r="B22" s="1"/>
      <c r="C22" s="1"/>
      <c r="D22" s="9"/>
      <c r="E22" s="9"/>
      <c r="F22" s="9"/>
      <c r="G22" s="9"/>
      <c r="H22" s="9"/>
      <c r="I22" s="9"/>
      <c r="J22" s="9"/>
      <c r="K22" s="9"/>
      <c r="L22" s="9"/>
      <c r="M22" s="9"/>
      <c r="N22" s="21" t="s">
        <v>28</v>
      </c>
      <c r="O22" s="22">
        <f>COUNTIF(Scores!AB5:AB54,"D")</f>
        <v>1</v>
      </c>
    </row>
    <row r="23" spans="2:15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1" t="s">
        <v>18</v>
      </c>
      <c r="O23" s="22">
        <f>COUNTIF(Scores!AB5:AB54,"FAIL")</f>
        <v>6</v>
      </c>
    </row>
    <row r="24" spans="2:15" ht="15.75" thickBot="1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3" t="s">
        <v>22</v>
      </c>
      <c r="O24" s="24">
        <f>COUNTIF(Scores!AB5:AB54,"I")</f>
        <v>0</v>
      </c>
    </row>
    <row r="25" spans="2:15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x14ac:dyDescent="0.25">
      <c r="B31" s="61" t="s">
        <v>37</v>
      </c>
      <c r="C31" s="62"/>
      <c r="D31" s="63"/>
      <c r="E31" s="20">
        <f>AVERAGE(Scores!X5:X10)</f>
        <v>13.666666666666666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x14ac:dyDescent="0.25">
      <c r="B32" s="60" t="s">
        <v>26</v>
      </c>
      <c r="C32" s="60"/>
      <c r="D32" s="60"/>
      <c r="E32" s="25">
        <f>AVERAGE(Scores!AA5:AA10)</f>
        <v>81.25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x14ac:dyDescent="0.25">
      <c r="B33" s="26" t="s">
        <v>25</v>
      </c>
      <c r="C33" s="26"/>
      <c r="D33" s="26"/>
      <c r="E33" s="26"/>
      <c r="F33" s="26"/>
      <c r="G33" s="26"/>
      <c r="H33" s="26"/>
      <c r="I33" s="1"/>
      <c r="J33" s="1"/>
      <c r="K33" s="1"/>
      <c r="L33" s="1"/>
      <c r="M33" s="1"/>
      <c r="N33" s="1"/>
      <c r="O33" s="1"/>
    </row>
    <row r="34" spans="2:15" x14ac:dyDescent="0.25">
      <c r="B34" s="1"/>
      <c r="N34" s="1"/>
      <c r="O34" s="1"/>
    </row>
    <row r="35" spans="2:15" x14ac:dyDescent="0.25">
      <c r="K35" s="1"/>
    </row>
  </sheetData>
  <mergeCells count="3">
    <mergeCell ref="N14:O14"/>
    <mergeCell ref="B32:D32"/>
    <mergeCell ref="B31:D31"/>
  </mergeCells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</vt:lpstr>
      <vt:lpstr>Results 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</dc:creator>
  <cp:lastModifiedBy>NMB302</cp:lastModifiedBy>
  <dcterms:created xsi:type="dcterms:W3CDTF">2009-12-15T00:51:19Z</dcterms:created>
  <dcterms:modified xsi:type="dcterms:W3CDTF">2019-10-09T06:56:55Z</dcterms:modified>
</cp:coreProperties>
</file>