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ret\Desktop\"/>
    </mc:Choice>
  </mc:AlternateContent>
  <bookViews>
    <workbookView xWindow="0" yWindow="0" windowWidth="12240" windowHeight="9192"/>
  </bookViews>
  <sheets>
    <sheet name="Scores" sheetId="1" r:id="rId1"/>
    <sheet name="Results summary" sheetId="2" r:id="rId2"/>
  </sheets>
  <definedNames>
    <definedName name="_xlnm._FilterDatabase" localSheetId="0" hidden="1">Scores!$B$6:$Y$20</definedName>
  </definedNames>
  <calcPr calcId="162913"/>
</workbook>
</file>

<file path=xl/calcChain.xml><?xml version="1.0" encoding="utf-8"?>
<calcChain xmlns="http://schemas.openxmlformats.org/spreadsheetml/2006/main">
  <c r="W24" i="1" l="1"/>
  <c r="W22" i="1"/>
  <c r="W23" i="1"/>
  <c r="U7" i="1" l="1"/>
  <c r="U17" i="1"/>
  <c r="U16" i="1"/>
  <c r="U18" i="1"/>
  <c r="U14" i="1"/>
  <c r="U5" i="1"/>
  <c r="U12" i="1"/>
  <c r="U6" i="1"/>
  <c r="U15" i="1"/>
  <c r="U9" i="1"/>
  <c r="U11" i="1"/>
  <c r="U10" i="1"/>
  <c r="U13" i="1"/>
  <c r="U8" i="1"/>
  <c r="U20" i="1"/>
  <c r="R7" i="1"/>
  <c r="R17" i="1"/>
  <c r="R16" i="1"/>
  <c r="R18" i="1"/>
  <c r="R14" i="1"/>
  <c r="R5" i="1"/>
  <c r="R12" i="1"/>
  <c r="R6" i="1"/>
  <c r="R15" i="1"/>
  <c r="R9" i="1"/>
  <c r="R11" i="1"/>
  <c r="R19" i="1"/>
  <c r="R10" i="1"/>
  <c r="R13" i="1"/>
  <c r="R8" i="1"/>
  <c r="N7" i="1"/>
  <c r="O7" i="1" s="1"/>
  <c r="N17" i="1"/>
  <c r="O17" i="1" s="1"/>
  <c r="N16" i="1"/>
  <c r="O16" i="1"/>
  <c r="N18" i="1"/>
  <c r="O18" i="1" s="1"/>
  <c r="N14" i="1"/>
  <c r="O14" i="1" s="1"/>
  <c r="N5" i="1"/>
  <c r="O5" i="1" s="1"/>
  <c r="N12" i="1"/>
  <c r="O12" i="1" s="1"/>
  <c r="N6" i="1"/>
  <c r="O6" i="1"/>
  <c r="N15" i="1"/>
  <c r="O15" i="1" s="1"/>
  <c r="N9" i="1"/>
  <c r="O9" i="1" s="1"/>
  <c r="N11" i="1"/>
  <c r="O11" i="1" s="1"/>
  <c r="N19" i="1"/>
  <c r="O19" i="1" s="1"/>
  <c r="N10" i="1"/>
  <c r="O10" i="1" s="1"/>
  <c r="N13" i="1"/>
  <c r="O13" i="1" s="1"/>
  <c r="N8" i="1"/>
  <c r="O8" i="1" s="1"/>
  <c r="N20" i="1"/>
  <c r="O20" i="1" s="1"/>
  <c r="W12" i="1" l="1"/>
  <c r="X12" i="1" s="1"/>
  <c r="W13" i="1"/>
  <c r="X13" i="1" s="1"/>
  <c r="W18" i="1"/>
  <c r="X18" i="1" s="1"/>
  <c r="W10" i="1"/>
  <c r="X10" i="1" s="1"/>
  <c r="W6" i="1"/>
  <c r="X6" i="1" s="1"/>
  <c r="W16" i="1"/>
  <c r="X16" i="1" s="1"/>
  <c r="W8" i="1"/>
  <c r="X8" i="1" s="1"/>
  <c r="W19" i="1"/>
  <c r="X19" i="1" s="1"/>
  <c r="W11" i="1"/>
  <c r="X11" i="1" s="1"/>
  <c r="W9" i="1"/>
  <c r="X9" i="1" s="1"/>
  <c r="W5" i="1"/>
  <c r="X5" i="1" s="1"/>
  <c r="W14" i="1"/>
  <c r="X14" i="1" s="1"/>
  <c r="W15" i="1"/>
  <c r="X15" i="1" s="1"/>
  <c r="W17" i="1"/>
  <c r="X17" i="1" s="1"/>
  <c r="W7" i="1"/>
  <c r="X7" i="1" s="1"/>
  <c r="R20" i="1"/>
  <c r="W20" i="1" l="1"/>
  <c r="X20" i="1" s="1"/>
  <c r="O23" i="2" s="1"/>
  <c r="O17" i="2" l="1"/>
  <c r="O22" i="2"/>
  <c r="O24" i="2"/>
  <c r="O21" i="2"/>
  <c r="O20" i="2"/>
  <c r="O16" i="2"/>
  <c r="O19" i="2"/>
  <c r="O18" i="2"/>
</calcChain>
</file>

<file path=xl/sharedStrings.xml><?xml version="1.0" encoding="utf-8"?>
<sst xmlns="http://schemas.openxmlformats.org/spreadsheetml/2006/main" count="79" uniqueCount="74">
  <si>
    <t>Group</t>
  </si>
  <si>
    <t>Last Name</t>
  </si>
  <si>
    <t>Attendance</t>
  </si>
  <si>
    <t>Final score</t>
  </si>
  <si>
    <t>L1</t>
  </si>
  <si>
    <t>L2</t>
  </si>
  <si>
    <t>L3</t>
  </si>
  <si>
    <t>L4</t>
  </si>
  <si>
    <t>L5</t>
  </si>
  <si>
    <t>Grade</t>
  </si>
  <si>
    <t>/100</t>
  </si>
  <si>
    <t>B</t>
  </si>
  <si>
    <t>C+</t>
  </si>
  <si>
    <t>C</t>
  </si>
  <si>
    <t>D+</t>
  </si>
  <si>
    <t>F</t>
  </si>
  <si>
    <t>B+</t>
  </si>
  <si>
    <t>A</t>
  </si>
  <si>
    <t>RESULTS</t>
  </si>
  <si>
    <t>I</t>
  </si>
  <si>
    <t>Total</t>
  </si>
  <si>
    <t xml:space="preserve"> %</t>
  </si>
  <si>
    <t>Score of 0.5 or above will be rounded up to the next score if it results in a higher grade</t>
  </si>
  <si>
    <t>D</t>
  </si>
  <si>
    <t>Raw Score</t>
  </si>
  <si>
    <t>%</t>
  </si>
  <si>
    <t>Exam</t>
  </si>
  <si>
    <t>/20</t>
  </si>
  <si>
    <t>L6</t>
  </si>
  <si>
    <t>L7</t>
  </si>
  <si>
    <t>L8</t>
  </si>
  <si>
    <t>/30</t>
  </si>
  <si>
    <t>Presentation</t>
  </si>
  <si>
    <t>CHONLADA</t>
  </si>
  <si>
    <t>PIYALAK</t>
  </si>
  <si>
    <t>/50</t>
  </si>
  <si>
    <t>GUNTAPON</t>
  </si>
  <si>
    <t>SANJAISRI</t>
  </si>
  <si>
    <t>TADAPA</t>
  </si>
  <si>
    <t>SIRIPAK</t>
  </si>
  <si>
    <t>HONG</t>
  </si>
  <si>
    <t>ZHANG</t>
  </si>
  <si>
    <t>RIJA</t>
  </si>
  <si>
    <t>RAZAFIARINOSY</t>
  </si>
  <si>
    <t>RUJIRA</t>
  </si>
  <si>
    <t>SREEPANARAT</t>
  </si>
  <si>
    <t>ANDREW JOHN</t>
  </si>
  <si>
    <t>SMITH</t>
  </si>
  <si>
    <t>CHAYAWIN</t>
  </si>
  <si>
    <t>CHOMNGAM</t>
  </si>
  <si>
    <t>CHAMNAN</t>
  </si>
  <si>
    <t>DONNA RISA</t>
  </si>
  <si>
    <t>BATIAO</t>
  </si>
  <si>
    <t>JUSTIN OLIVER</t>
  </si>
  <si>
    <t>PORTER</t>
  </si>
  <si>
    <t>MASARAT</t>
  </si>
  <si>
    <t>PHUWAPHATSIRACHOK</t>
  </si>
  <si>
    <t>MORNE</t>
  </si>
  <si>
    <t>GROENEWALD</t>
  </si>
  <si>
    <t>NUNNAPAT</t>
  </si>
  <si>
    <t>SAISIM</t>
  </si>
  <si>
    <t>PEYMAN</t>
  </si>
  <si>
    <t>GOLCHIN</t>
  </si>
  <si>
    <t>SIRIPEE</t>
  </si>
  <si>
    <t>THITIRAT</t>
  </si>
  <si>
    <t>THAMTIWAT</t>
  </si>
  <si>
    <t>L9</t>
  </si>
  <si>
    <t>/9</t>
  </si>
  <si>
    <t>SEE BELOW</t>
  </si>
  <si>
    <t>First name</t>
  </si>
  <si>
    <t>Student ID</t>
  </si>
  <si>
    <t>Average of class exam</t>
  </si>
  <si>
    <t>Average of group exam</t>
  </si>
  <si>
    <t>Overall Average for Ms Nunnapat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</si>
</sst>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ahoma"/>
      <family val="2"/>
    </font>
    <font>
      <b/>
      <sz val="10"/>
      <name val="Arial"/>
      <family val="2"/>
    </font>
    <font>
      <sz val="8"/>
      <name val="Calibri"/>
      <family val="2"/>
    </font>
    <font>
      <b/>
      <sz val="16"/>
      <name val="Cordia New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Tahoma"/>
      <family val="2"/>
      <charset val="222"/>
    </font>
    <font>
      <sz val="11"/>
      <color rgb="FFFF0000"/>
      <name val="Calibri"/>
      <family val="2"/>
    </font>
    <font>
      <sz val="12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2" borderId="1" applyBorder="0">
      <protection locked="0"/>
    </xf>
    <xf numFmtId="0" fontId="13" fillId="0" borderId="0"/>
    <xf numFmtId="0" fontId="13" fillId="0" borderId="0"/>
    <xf numFmtId="0" fontId="14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8" fillId="4" borderId="0" xfId="0" applyFont="1" applyFill="1" applyProtection="1"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center"/>
      <protection locked="0"/>
    </xf>
    <xf numFmtId="0" fontId="9" fillId="4" borderId="0" xfId="0" applyFont="1" applyFill="1"/>
    <xf numFmtId="164" fontId="4" fillId="3" borderId="2" xfId="0" applyNumberFormat="1" applyFont="1" applyFill="1" applyBorder="1" applyAlignment="1" applyProtection="1">
      <alignment horizontal="center"/>
    </xf>
    <xf numFmtId="0" fontId="4" fillId="3" borderId="2" xfId="0" applyFont="1" applyFill="1" applyBorder="1" applyAlignment="1">
      <alignment horizontal="center"/>
    </xf>
    <xf numFmtId="0" fontId="9" fillId="8" borderId="2" xfId="0" applyFont="1" applyFill="1" applyBorder="1" applyAlignment="1" applyProtection="1">
      <alignment horizontal="center"/>
    </xf>
    <xf numFmtId="0" fontId="12" fillId="0" borderId="0" xfId="0" applyFont="1"/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0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4" fontId="9" fillId="8" borderId="2" xfId="0" applyNumberFormat="1" applyFont="1" applyFill="1" applyBorder="1" applyAlignment="1" applyProtection="1">
      <alignment horizontal="center"/>
    </xf>
    <xf numFmtId="0" fontId="15" fillId="2" borderId="3" xfId="0" applyFont="1" applyFill="1" applyBorder="1" applyAlignment="1" applyProtection="1">
      <protection locked="0"/>
    </xf>
    <xf numFmtId="0" fontId="15" fillId="0" borderId="0" xfId="0" applyFont="1" applyProtection="1">
      <protection locked="0"/>
    </xf>
    <xf numFmtId="0" fontId="9" fillId="0" borderId="0" xfId="0" applyFont="1" applyBorder="1" applyProtection="1">
      <protection locked="0"/>
    </xf>
    <xf numFmtId="0" fontId="3" fillId="5" borderId="2" xfId="0" applyNumberFormat="1" applyFont="1" applyFill="1" applyBorder="1" applyAlignment="1" applyProtection="1">
      <alignment horizontal="center" wrapText="1"/>
    </xf>
    <xf numFmtId="164" fontId="3" fillId="9" borderId="2" xfId="0" applyNumberFormat="1" applyFont="1" applyFill="1" applyBorder="1" applyAlignment="1" applyProtection="1">
      <alignment horizontal="center" wrapText="1"/>
    </xf>
    <xf numFmtId="0" fontId="9" fillId="9" borderId="2" xfId="0" applyFont="1" applyFill="1" applyBorder="1" applyAlignment="1" applyProtection="1">
      <alignment horizontal="center"/>
    </xf>
    <xf numFmtId="164" fontId="9" fillId="9" borderId="2" xfId="0" applyNumberFormat="1" applyFon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right"/>
      <protection locked="0"/>
    </xf>
    <xf numFmtId="0" fontId="6" fillId="0" borderId="6" xfId="0" applyFont="1" applyFill="1" applyBorder="1" applyAlignment="1" applyProtection="1">
      <protection locked="0"/>
    </xf>
    <xf numFmtId="0" fontId="1" fillId="10" borderId="2" xfId="0" applyFont="1" applyFill="1" applyBorder="1" applyAlignment="1">
      <alignment horizontal="center"/>
    </xf>
    <xf numFmtId="0" fontId="1" fillId="10" borderId="13" xfId="0" applyFont="1" applyFill="1" applyBorder="1" applyAlignment="1" applyProtection="1">
      <alignment horizontal="center"/>
      <protection locked="0"/>
    </xf>
    <xf numFmtId="0" fontId="1" fillId="10" borderId="13" xfId="0" applyFont="1" applyFill="1" applyBorder="1" applyProtection="1">
      <protection locked="0"/>
    </xf>
    <xf numFmtId="0" fontId="1" fillId="10" borderId="13" xfId="0" applyFont="1" applyFill="1" applyBorder="1" applyAlignment="1" applyProtection="1">
      <alignment horizontal="left"/>
      <protection locked="0"/>
    </xf>
    <xf numFmtId="0" fontId="9" fillId="9" borderId="2" xfId="0" applyFont="1" applyFill="1" applyBorder="1" applyAlignment="1" applyProtection="1">
      <alignment horizontal="center"/>
      <protection locked="0"/>
    </xf>
    <xf numFmtId="0" fontId="17" fillId="8" borderId="2" xfId="0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horizontal="center" vertical="center"/>
    </xf>
    <xf numFmtId="16" fontId="18" fillId="5" borderId="2" xfId="0" applyNumberFormat="1" applyFont="1" applyFill="1" applyBorder="1" applyAlignment="1" applyProtection="1">
      <alignment horizontal="center" vertical="center" wrapText="1"/>
      <protection locked="0"/>
    </xf>
    <xf numFmtId="14" fontId="19" fillId="9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protection locked="0"/>
    </xf>
    <xf numFmtId="0" fontId="16" fillId="2" borderId="1" xfId="0" applyFont="1" applyFill="1" applyBorder="1" applyAlignment="1" applyProtection="1">
      <alignment horizontal="left"/>
      <protection locked="0"/>
    </xf>
    <xf numFmtId="16" fontId="19" fillId="3" borderId="4" xfId="0" applyNumberFormat="1" applyFont="1" applyFill="1" applyBorder="1" applyAlignment="1" applyProtection="1">
      <alignment wrapText="1"/>
      <protection locked="0"/>
    </xf>
    <xf numFmtId="16" fontId="19" fillId="3" borderId="2" xfId="0" applyNumberFormat="1" applyFont="1" applyFill="1" applyBorder="1" applyAlignment="1" applyProtection="1">
      <alignment wrapText="1"/>
      <protection locked="0"/>
    </xf>
    <xf numFmtId="0" fontId="16" fillId="6" borderId="5" xfId="0" applyFont="1" applyFill="1" applyBorder="1" applyAlignment="1" applyProtection="1">
      <alignment horizontal="center"/>
      <protection locked="0"/>
    </xf>
    <xf numFmtId="0" fontId="16" fillId="6" borderId="5" xfId="0" applyFont="1" applyFill="1" applyBorder="1" applyAlignment="1" applyProtection="1">
      <protection locked="0"/>
    </xf>
    <xf numFmtId="0" fontId="16" fillId="9" borderId="1" xfId="0" applyFont="1" applyFill="1" applyBorder="1" applyAlignment="1" applyProtection="1">
      <alignment horizontal="center"/>
      <protection locked="0"/>
    </xf>
    <xf numFmtId="0" fontId="12" fillId="9" borderId="4" xfId="0" applyFont="1" applyFill="1" applyBorder="1" applyAlignment="1">
      <alignment horizontal="center"/>
    </xf>
    <xf numFmtId="0" fontId="16" fillId="2" borderId="1" xfId="1" applyFont="1" applyBorder="1" applyAlignment="1">
      <alignment horizontal="center"/>
      <protection locked="0"/>
    </xf>
    <xf numFmtId="0" fontId="12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1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9" fillId="7" borderId="1" xfId="0" applyFont="1" applyFill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64" fontId="0" fillId="0" borderId="0" xfId="0" applyNumberFormat="1" applyProtection="1">
      <protection locked="0"/>
    </xf>
  </cellXfs>
  <cellStyles count="5">
    <cellStyle name="Normal" xfId="0" builtinId="0"/>
    <cellStyle name="Normal 2" xfId="3"/>
    <cellStyle name="Normal 3" xfId="2"/>
    <cellStyle name="Normal 7" xfId="4"/>
    <cellStyle name="Style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742793791574294"/>
          <c:y val="0.24000029296910771"/>
          <c:w val="0.53991130820399114"/>
          <c:h val="0.76000092773550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30"/>
          <c:dPt>
            <c:idx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749-4B14-BEA9-B55B843B1C59}"/>
              </c:ext>
            </c:extLst>
          </c:dPt>
          <c:dLbls>
            <c:dLbl>
              <c:idx val="0"/>
              <c:layout>
                <c:manualLayout>
                  <c:x val="4.9784606883654034E-2"/>
                  <c:y val="1.47989202771454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749-4B14-BEA9-B55B843B1C59}"/>
                </c:ext>
              </c:extLst>
            </c:dLbl>
            <c:dLbl>
              <c:idx val="1"/>
              <c:layout>
                <c:manualLayout>
                  <c:x val="1.1008745364319517E-4"/>
                  <c:y val="5.76156534935502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749-4B14-BEA9-B55B843B1C59}"/>
                </c:ext>
              </c:extLst>
            </c:dLbl>
            <c:dLbl>
              <c:idx val="2"/>
              <c:layout>
                <c:manualLayout>
                  <c:x val="-3.5808884213360012E-3"/>
                  <c:y val="1.08168824868455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749-4B14-BEA9-B55B843B1C59}"/>
                </c:ext>
              </c:extLst>
            </c:dLbl>
            <c:dLbl>
              <c:idx val="3"/>
              <c:layout>
                <c:manualLayout>
                  <c:x val="-1.1164596328292973E-2"/>
                  <c:y val="3.585724770185766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749-4B14-BEA9-B55B843B1C59}"/>
                </c:ext>
              </c:extLst>
            </c:dLbl>
            <c:dLbl>
              <c:idx val="4"/>
              <c:layout>
                <c:manualLayout>
                  <c:x val="-2.2165265779024966E-2"/>
                  <c:y val="2.1742483611349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749-4B14-BEA9-B55B843B1C59}"/>
                </c:ext>
              </c:extLst>
            </c:dLbl>
            <c:dLbl>
              <c:idx val="5"/>
              <c:layout>
                <c:manualLayout>
                  <c:x val="-2.4973275101746052E-2"/>
                  <c:y val="-8.81302633379358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749-4B14-BEA9-B55B843B1C59}"/>
                </c:ext>
              </c:extLst>
            </c:dLbl>
            <c:dLbl>
              <c:idx val="6"/>
              <c:layout>
                <c:manualLayout>
                  <c:x val="1.5439871635478873E-2"/>
                  <c:y val="-0.1355154183926074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749-4B14-BEA9-B55B843B1C59}"/>
                </c:ext>
              </c:extLst>
            </c:dLbl>
            <c:dLbl>
              <c:idx val="7"/>
              <c:layout>
                <c:manualLayout>
                  <c:x val="7.8374261921713997E-2"/>
                  <c:y val="-6.6349466980134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749-4B14-BEA9-B55B843B1C5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2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'Results summary'!$N$16:$N$23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cat>
          <c:val>
            <c:numRef>
              <c:f>'Results summary'!$O$16:$O$23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749-4B14-BEA9-B55B843B1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472288635986206"/>
          <c:y val="9.2499906705974549E-2"/>
          <c:w val="6.0975697875822514E-2"/>
          <c:h val="0.82000099513627167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6"/>
          </a:solidFill>
          <a:prstDash val="solid"/>
        </a:ln>
        <a:effectLst/>
      </c:spPr>
      <c:txPr>
        <a:bodyPr/>
        <a:lstStyle/>
        <a:p>
          <a:pPr>
            <a:defRPr lang="en-US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418469</xdr:colOff>
      <xdr:row>22</xdr:row>
      <xdr:rowOff>188617</xdr:rowOff>
    </xdr:from>
    <xdr:to>
      <xdr:col>1</xdr:col>
      <xdr:colOff>418469</xdr:colOff>
      <xdr:row>26</xdr:row>
      <xdr:rowOff>83842</xdr:rowOff>
    </xdr:to>
    <xdr:cxnSp macro="">
      <xdr:nvCxnSpPr>
        <xdr:cNvPr id="3" name="Straight Arrow Connector 2"/>
        <xdr:cNvCxnSpPr/>
      </xdr:nvCxnSpPr>
      <xdr:spPr>
        <a:xfrm>
          <a:off x="1310355" y="4492185"/>
          <a:ext cx="0" cy="657225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19050</xdr:rowOff>
    </xdr:from>
    <xdr:to>
      <xdr:col>10</xdr:col>
      <xdr:colOff>571500</xdr:colOff>
      <xdr:row>25</xdr:row>
      <xdr:rowOff>161925</xdr:rowOff>
    </xdr:to>
    <xdr:graphicFrame macro="">
      <xdr:nvGraphicFramePr>
        <xdr:cNvPr id="206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0.15087</cdr:x>
      <cdr:y>0.01528</cdr:y>
    </cdr:from>
    <cdr:to>
      <cdr:x>0.75201</cdr:x>
      <cdr:y>0.18181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69975" y="61532"/>
          <a:ext cx="4263199" cy="6706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1">
            <a:lnSpc>
              <a:spcPts val="1900"/>
            </a:lnSpc>
            <a:defRPr sz="1000"/>
          </a:pPr>
          <a:r>
            <a:rPr lang="en-US" sz="1600" b="1" i="0" u="sng" strike="noStrike">
              <a:solidFill>
                <a:srgbClr val="000000"/>
              </a:solidFill>
              <a:latin typeface="Calibri"/>
            </a:rPr>
            <a:t>Introduction</a:t>
          </a:r>
          <a:r>
            <a:rPr lang="en-US" sz="1600" b="1" i="0" u="sng" strike="noStrike" baseline="0">
              <a:solidFill>
                <a:srgbClr val="000000"/>
              </a:solidFill>
              <a:latin typeface="Calibri"/>
            </a:rPr>
            <a:t> To English Creative Writing</a:t>
          </a:r>
          <a:r>
            <a:rPr lang="en-US" sz="1600" b="1" i="0" u="sng" strike="noStrike">
              <a:solidFill>
                <a:srgbClr val="000000"/>
              </a:solidFill>
              <a:latin typeface="Calibri"/>
            </a:rPr>
            <a:t> 2018 Results</a:t>
          </a:r>
        </a:p>
        <a:p xmlns:a="http://schemas.openxmlformats.org/drawingml/2006/main">
          <a:pPr algn="ctr" rtl="1">
            <a:lnSpc>
              <a:spcPts val="1900"/>
            </a:lnSpc>
            <a:defRPr sz="1000"/>
          </a:pPr>
          <a:endParaRPr lang="en-US" sz="1600" b="1" i="0" u="sng" strike="noStrike">
            <a:solidFill>
              <a:srgbClr val="000000"/>
            </a:solidFill>
            <a:latin typeface="Calibri"/>
          </a:endParaRPr>
        </a:p>
        <a:p xmlns:a="http://schemas.openxmlformats.org/drawingml/2006/main">
          <a:pPr algn="ctr" rtl="1">
            <a:lnSpc>
              <a:spcPts val="1800"/>
            </a:lnSpc>
            <a:defRPr sz="1000"/>
          </a:pPr>
          <a:r>
            <a:rPr lang="en-US" sz="1600" b="0" i="0" strike="noStrike">
              <a:solidFill>
                <a:srgbClr val="000000"/>
              </a:solidFill>
              <a:latin typeface="Calibri"/>
            </a:rPr>
            <a:t>-a graphical representation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4"/>
  <sheetViews>
    <sheetView tabSelected="1" topLeftCell="A2" zoomScale="110" zoomScaleNormal="110" workbookViewId="0">
      <pane xSplit="4" topLeftCell="I1" activePane="topRight" state="frozen"/>
      <selection pane="topRight" activeCell="Y14" sqref="Y14"/>
    </sheetView>
  </sheetViews>
  <sheetFormatPr defaultColWidth="9.109375" defaultRowHeight="14.4" x14ac:dyDescent="0.3"/>
  <cols>
    <col min="1" max="1" width="13.44140625" style="2" customWidth="1"/>
    <col min="2" max="2" width="11.33203125" style="2" bestFit="1" customWidth="1"/>
    <col min="3" max="3" width="15.109375" style="1" bestFit="1" customWidth="1"/>
    <col min="4" max="4" width="25.6640625" style="1" bestFit="1" customWidth="1"/>
    <col min="5" max="10" width="3.5546875" style="1" customWidth="1"/>
    <col min="11" max="11" width="3.5546875" style="30" customWidth="1"/>
    <col min="12" max="13" width="3.5546875" style="1" customWidth="1"/>
    <col min="14" max="14" width="5.88671875" style="1" bestFit="1" customWidth="1"/>
    <col min="15" max="15" width="4.6640625" style="1" bestFit="1" customWidth="1"/>
    <col min="16" max="16" width="2.33203125" customWidth="1"/>
    <col min="17" max="17" width="9.88671875" bestFit="1" customWidth="1"/>
    <col min="18" max="18" width="6.109375" bestFit="1" customWidth="1"/>
    <col min="19" max="19" width="3" customWidth="1"/>
    <col min="20" max="20" width="9.88671875" bestFit="1" customWidth="1"/>
    <col min="21" max="21" width="4.44140625" customWidth="1"/>
    <col min="22" max="22" width="2.33203125" customWidth="1"/>
    <col min="23" max="23" width="10.44140625" style="1" bestFit="1" customWidth="1"/>
    <col min="24" max="24" width="14.44140625" style="1" bestFit="1" customWidth="1"/>
    <col min="25" max="25" width="74.6640625" style="1" bestFit="1" customWidth="1"/>
    <col min="26" max="26" width="7.88671875" style="1" bestFit="1" customWidth="1"/>
    <col min="27" max="27" width="18.33203125" style="1" customWidth="1"/>
    <col min="28" max="28" width="34" style="1" customWidth="1"/>
    <col min="29" max="29" width="17.6640625" style="1" customWidth="1"/>
    <col min="30" max="36" width="9.109375" style="1"/>
    <col min="37" max="37" width="6.88671875" style="1" customWidth="1"/>
    <col min="38" max="16384" width="9.109375" style="1"/>
  </cols>
  <sheetData>
    <row r="2" spans="1:24" ht="15.6" x14ac:dyDescent="0.3">
      <c r="A2" s="51" t="s">
        <v>0</v>
      </c>
      <c r="B2" s="51" t="s">
        <v>70</v>
      </c>
      <c r="C2" s="52" t="s">
        <v>69</v>
      </c>
      <c r="D2" s="52" t="s">
        <v>1</v>
      </c>
      <c r="E2" s="48" t="s">
        <v>2</v>
      </c>
      <c r="F2" s="36"/>
      <c r="G2" s="27"/>
      <c r="H2" s="47"/>
      <c r="I2" s="4"/>
      <c r="J2" s="4"/>
      <c r="K2" s="29"/>
      <c r="L2" s="4"/>
      <c r="M2" s="4"/>
      <c r="N2" s="4"/>
      <c r="O2" s="5"/>
      <c r="Q2" s="55" t="s">
        <v>32</v>
      </c>
      <c r="R2" s="57"/>
      <c r="T2" s="55" t="s">
        <v>26</v>
      </c>
      <c r="U2" s="56"/>
      <c r="V2" s="19"/>
      <c r="W2" s="53" t="s">
        <v>3</v>
      </c>
      <c r="X2" s="54"/>
    </row>
    <row r="3" spans="1:24" ht="23.4" x14ac:dyDescent="0.6">
      <c r="A3" s="7"/>
      <c r="B3" s="7"/>
      <c r="C3" s="8"/>
      <c r="D3" s="37"/>
      <c r="E3" s="49" t="s">
        <v>4</v>
      </c>
      <c r="F3" s="50" t="s">
        <v>5</v>
      </c>
      <c r="G3" s="50" t="s">
        <v>6</v>
      </c>
      <c r="H3" s="50" t="s">
        <v>7</v>
      </c>
      <c r="I3" s="50" t="s">
        <v>8</v>
      </c>
      <c r="J3" s="50" t="s">
        <v>28</v>
      </c>
      <c r="K3" s="50" t="s">
        <v>29</v>
      </c>
      <c r="L3" s="50" t="s">
        <v>30</v>
      </c>
      <c r="M3" s="50" t="s">
        <v>66</v>
      </c>
      <c r="N3" s="45" t="s">
        <v>20</v>
      </c>
      <c r="O3" s="46" t="s">
        <v>21</v>
      </c>
      <c r="Q3" s="43" t="s">
        <v>24</v>
      </c>
      <c r="R3" s="44" t="s">
        <v>25</v>
      </c>
      <c r="T3" s="43" t="s">
        <v>24</v>
      </c>
      <c r="U3" s="44" t="s">
        <v>25</v>
      </c>
      <c r="W3" s="42" t="s">
        <v>3</v>
      </c>
      <c r="X3" s="42" t="s">
        <v>9</v>
      </c>
    </row>
    <row r="4" spans="1:24" x14ac:dyDescent="0.3">
      <c r="A4" s="24"/>
      <c r="B4" s="24"/>
      <c r="C4" s="25"/>
      <c r="D4" s="25"/>
      <c r="E4" s="23"/>
      <c r="F4" s="23"/>
      <c r="G4" s="23"/>
      <c r="H4" s="23"/>
      <c r="I4" s="23"/>
      <c r="J4" s="23"/>
      <c r="K4" s="31"/>
      <c r="L4" s="23"/>
      <c r="M4" s="23"/>
      <c r="N4" s="26" t="s">
        <v>67</v>
      </c>
      <c r="O4" s="20" t="s">
        <v>27</v>
      </c>
      <c r="Q4" s="22" t="s">
        <v>27</v>
      </c>
      <c r="R4" s="22" t="s">
        <v>31</v>
      </c>
      <c r="T4" s="22" t="s">
        <v>27</v>
      </c>
      <c r="U4" s="22" t="s">
        <v>35</v>
      </c>
      <c r="W4" s="20" t="s">
        <v>10</v>
      </c>
      <c r="X4" s="21"/>
    </row>
    <row r="5" spans="1:24" x14ac:dyDescent="0.3">
      <c r="A5" s="38"/>
      <c r="B5" s="39">
        <v>5953022026</v>
      </c>
      <c r="C5" s="40" t="s">
        <v>48</v>
      </c>
      <c r="D5" s="41" t="s">
        <v>49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2">
        <f t="shared" ref="N5:N20" si="0">SUM(E5:M5)</f>
        <v>9</v>
      </c>
      <c r="O5" s="33">
        <f t="shared" ref="O5:O20" si="1">N5/9*20</f>
        <v>20</v>
      </c>
      <c r="P5" s="15"/>
      <c r="Q5" s="28">
        <v>17</v>
      </c>
      <c r="R5" s="34">
        <f t="shared" ref="R5:R20" si="2">Q5/20*30</f>
        <v>25.5</v>
      </c>
      <c r="T5" s="18">
        <v>18</v>
      </c>
      <c r="U5" s="35">
        <f t="shared" ref="U5:U20" si="3">T5/20*50</f>
        <v>45</v>
      </c>
      <c r="W5" s="16">
        <f t="shared" ref="W5:W20" si="4">O5+U5+R5</f>
        <v>90.5</v>
      </c>
      <c r="X5" s="17" t="str">
        <f t="shared" ref="X5:X19" si="5">IF(W5&gt;=79.5,"A",IF(W5&gt;=74.5,"B+",IF(W5&gt;=69.5,"B",IF(W5&gt;=64.5,"C+",IF(W5&gt;=59.5,"C",IF(W5&gt;=54.5,"D+",IF(W5&gt;=44.5,"D",IF(W5&lt;44.5,"FAIL"))))))))</f>
        <v>A</v>
      </c>
    </row>
    <row r="6" spans="1:24" x14ac:dyDescent="0.3">
      <c r="A6" s="38"/>
      <c r="B6" s="39">
        <v>5953022042</v>
      </c>
      <c r="C6" s="40" t="s">
        <v>51</v>
      </c>
      <c r="D6" s="41" t="s">
        <v>52</v>
      </c>
      <c r="E6" s="3">
        <v>1</v>
      </c>
      <c r="F6" s="3">
        <v>1</v>
      </c>
      <c r="G6" s="3">
        <v>1</v>
      </c>
      <c r="H6" s="3">
        <v>0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2">
        <f t="shared" si="0"/>
        <v>8</v>
      </c>
      <c r="O6" s="33">
        <f t="shared" si="1"/>
        <v>17.777777777777779</v>
      </c>
      <c r="P6" s="15"/>
      <c r="Q6" s="28">
        <v>18</v>
      </c>
      <c r="R6" s="34">
        <f t="shared" si="2"/>
        <v>27</v>
      </c>
      <c r="T6" s="18">
        <v>17</v>
      </c>
      <c r="U6" s="35">
        <f t="shared" si="3"/>
        <v>42.5</v>
      </c>
      <c r="W6" s="16">
        <f t="shared" si="4"/>
        <v>87.277777777777771</v>
      </c>
      <c r="X6" s="17" t="str">
        <f t="shared" si="5"/>
        <v>A</v>
      </c>
    </row>
    <row r="7" spans="1:24" x14ac:dyDescent="0.3">
      <c r="A7" s="38"/>
      <c r="B7" s="39">
        <v>5853020427</v>
      </c>
      <c r="C7" s="40" t="s">
        <v>38</v>
      </c>
      <c r="D7" s="41" t="s">
        <v>39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2">
        <f t="shared" si="0"/>
        <v>9</v>
      </c>
      <c r="O7" s="33">
        <f t="shared" si="1"/>
        <v>20</v>
      </c>
      <c r="P7" s="15"/>
      <c r="Q7" s="28">
        <v>18.5</v>
      </c>
      <c r="R7" s="34">
        <f t="shared" si="2"/>
        <v>27.75</v>
      </c>
      <c r="T7" s="18">
        <v>14</v>
      </c>
      <c r="U7" s="35">
        <f t="shared" si="3"/>
        <v>35</v>
      </c>
      <c r="W7" s="16">
        <f t="shared" si="4"/>
        <v>82.75</v>
      </c>
      <c r="X7" s="17" t="str">
        <f t="shared" si="5"/>
        <v>A</v>
      </c>
    </row>
    <row r="8" spans="1:24" x14ac:dyDescent="0.3">
      <c r="A8" s="38"/>
      <c r="B8" s="39">
        <v>5953522017</v>
      </c>
      <c r="C8" s="40" t="s">
        <v>64</v>
      </c>
      <c r="D8" s="41" t="s">
        <v>65</v>
      </c>
      <c r="E8" s="3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2">
        <f t="shared" si="0"/>
        <v>9</v>
      </c>
      <c r="O8" s="33">
        <f t="shared" si="1"/>
        <v>20</v>
      </c>
      <c r="P8" s="15"/>
      <c r="Q8" s="28">
        <v>17.5</v>
      </c>
      <c r="R8" s="34">
        <f t="shared" si="2"/>
        <v>26.25</v>
      </c>
      <c r="T8" s="18">
        <v>14</v>
      </c>
      <c r="U8" s="35">
        <f t="shared" si="3"/>
        <v>35</v>
      </c>
      <c r="W8" s="16">
        <f t="shared" si="4"/>
        <v>81.25</v>
      </c>
      <c r="X8" s="17" t="str">
        <f t="shared" si="5"/>
        <v>A</v>
      </c>
    </row>
    <row r="9" spans="1:24" x14ac:dyDescent="0.3">
      <c r="A9" s="38"/>
      <c r="B9" s="39">
        <v>5953022075</v>
      </c>
      <c r="C9" s="40" t="s">
        <v>55</v>
      </c>
      <c r="D9" s="41" t="s">
        <v>56</v>
      </c>
      <c r="E9" s="3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2">
        <f t="shared" si="0"/>
        <v>9</v>
      </c>
      <c r="O9" s="33">
        <f t="shared" si="1"/>
        <v>20</v>
      </c>
      <c r="P9" s="15"/>
      <c r="Q9" s="28">
        <v>17.5</v>
      </c>
      <c r="R9" s="34">
        <f t="shared" si="2"/>
        <v>26.25</v>
      </c>
      <c r="T9" s="18">
        <v>13</v>
      </c>
      <c r="U9" s="35">
        <f t="shared" si="3"/>
        <v>32.5</v>
      </c>
      <c r="W9" s="16">
        <f t="shared" si="4"/>
        <v>78.75</v>
      </c>
      <c r="X9" s="17" t="str">
        <f t="shared" si="5"/>
        <v>B+</v>
      </c>
    </row>
    <row r="10" spans="1:24" x14ac:dyDescent="0.3">
      <c r="A10" s="38"/>
      <c r="B10" s="39">
        <v>5953022125</v>
      </c>
      <c r="C10" s="40" t="s">
        <v>61</v>
      </c>
      <c r="D10" s="41" t="s">
        <v>62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2">
        <f t="shared" si="0"/>
        <v>9</v>
      </c>
      <c r="O10" s="33">
        <f t="shared" si="1"/>
        <v>20</v>
      </c>
      <c r="P10" s="15"/>
      <c r="Q10" s="28">
        <v>15</v>
      </c>
      <c r="R10" s="34">
        <f t="shared" si="2"/>
        <v>22.5</v>
      </c>
      <c r="T10" s="18">
        <v>14</v>
      </c>
      <c r="U10" s="35">
        <f t="shared" si="3"/>
        <v>35</v>
      </c>
      <c r="W10" s="16">
        <f t="shared" si="4"/>
        <v>77.5</v>
      </c>
      <c r="X10" s="17" t="str">
        <f t="shared" si="5"/>
        <v>B+</v>
      </c>
    </row>
    <row r="11" spans="1:24" x14ac:dyDescent="0.3">
      <c r="A11" s="38"/>
      <c r="B11" s="39">
        <v>5953022091</v>
      </c>
      <c r="C11" s="40" t="s">
        <v>57</v>
      </c>
      <c r="D11" s="41" t="s">
        <v>58</v>
      </c>
      <c r="E11" s="3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0</v>
      </c>
      <c r="M11" s="3">
        <v>1</v>
      </c>
      <c r="N11" s="32">
        <f t="shared" si="0"/>
        <v>8</v>
      </c>
      <c r="O11" s="33">
        <f t="shared" si="1"/>
        <v>17.777777777777779</v>
      </c>
      <c r="P11" s="15"/>
      <c r="Q11" s="28">
        <v>18</v>
      </c>
      <c r="R11" s="34">
        <f t="shared" si="2"/>
        <v>27</v>
      </c>
      <c r="T11" s="18">
        <v>13</v>
      </c>
      <c r="U11" s="35">
        <f t="shared" si="3"/>
        <v>32.5</v>
      </c>
      <c r="W11" s="16">
        <f t="shared" si="4"/>
        <v>77.277777777777771</v>
      </c>
      <c r="X11" s="17" t="str">
        <f t="shared" si="5"/>
        <v>B+</v>
      </c>
    </row>
    <row r="12" spans="1:24" x14ac:dyDescent="0.3">
      <c r="A12" s="38"/>
      <c r="B12" s="39">
        <v>5953022034</v>
      </c>
      <c r="C12" s="40" t="s">
        <v>33</v>
      </c>
      <c r="D12" s="41" t="s">
        <v>50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2">
        <f t="shared" si="0"/>
        <v>9</v>
      </c>
      <c r="O12" s="33">
        <f t="shared" si="1"/>
        <v>20</v>
      </c>
      <c r="P12" s="15"/>
      <c r="Q12" s="28">
        <v>17.5</v>
      </c>
      <c r="R12" s="34">
        <f t="shared" si="2"/>
        <v>26.25</v>
      </c>
      <c r="T12" s="18">
        <v>12</v>
      </c>
      <c r="U12" s="35">
        <f t="shared" si="3"/>
        <v>30</v>
      </c>
      <c r="W12" s="16">
        <f t="shared" si="4"/>
        <v>76.25</v>
      </c>
      <c r="X12" s="17" t="str">
        <f t="shared" si="5"/>
        <v>B+</v>
      </c>
    </row>
    <row r="13" spans="1:24" x14ac:dyDescent="0.3">
      <c r="A13" s="38"/>
      <c r="B13" s="39">
        <v>5953022141</v>
      </c>
      <c r="C13" s="40" t="s">
        <v>34</v>
      </c>
      <c r="D13" s="41" t="s">
        <v>63</v>
      </c>
      <c r="E13" s="3">
        <v>1</v>
      </c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2">
        <f t="shared" si="0"/>
        <v>9</v>
      </c>
      <c r="O13" s="33">
        <f t="shared" si="1"/>
        <v>20</v>
      </c>
      <c r="P13" s="15"/>
      <c r="Q13" s="28">
        <v>17</v>
      </c>
      <c r="R13" s="34">
        <f t="shared" si="2"/>
        <v>25.5</v>
      </c>
      <c r="T13" s="18">
        <v>12</v>
      </c>
      <c r="U13" s="35">
        <f t="shared" si="3"/>
        <v>30</v>
      </c>
      <c r="W13" s="16">
        <f t="shared" si="4"/>
        <v>75.5</v>
      </c>
      <c r="X13" s="17" t="str">
        <f t="shared" si="5"/>
        <v>B+</v>
      </c>
    </row>
    <row r="14" spans="1:24" x14ac:dyDescent="0.3">
      <c r="A14" s="38"/>
      <c r="B14" s="39">
        <v>5953022018</v>
      </c>
      <c r="C14" s="40" t="s">
        <v>46</v>
      </c>
      <c r="D14" s="41" t="s">
        <v>47</v>
      </c>
      <c r="E14" s="3">
        <v>1</v>
      </c>
      <c r="F14" s="3">
        <v>1</v>
      </c>
      <c r="G14" s="3">
        <v>0</v>
      </c>
      <c r="H14" s="3">
        <v>1</v>
      </c>
      <c r="I14" s="3">
        <v>1</v>
      </c>
      <c r="J14" s="3">
        <v>1</v>
      </c>
      <c r="K14" s="3">
        <v>1</v>
      </c>
      <c r="L14" s="3">
        <v>0</v>
      </c>
      <c r="M14" s="3">
        <v>1</v>
      </c>
      <c r="N14" s="32">
        <f t="shared" si="0"/>
        <v>7</v>
      </c>
      <c r="O14" s="33">
        <f t="shared" si="1"/>
        <v>15.555555555555555</v>
      </c>
      <c r="P14" s="15"/>
      <c r="Q14" s="28">
        <v>18</v>
      </c>
      <c r="R14" s="34">
        <f t="shared" si="2"/>
        <v>27</v>
      </c>
      <c r="T14" s="18">
        <v>13</v>
      </c>
      <c r="U14" s="35">
        <f t="shared" si="3"/>
        <v>32.5</v>
      </c>
      <c r="W14" s="16">
        <f t="shared" si="4"/>
        <v>75.055555555555557</v>
      </c>
      <c r="X14" s="17" t="str">
        <f t="shared" si="5"/>
        <v>B+</v>
      </c>
    </row>
    <row r="15" spans="1:24" x14ac:dyDescent="0.3">
      <c r="A15" s="38"/>
      <c r="B15" s="39">
        <v>5953022067</v>
      </c>
      <c r="C15" s="40" t="s">
        <v>53</v>
      </c>
      <c r="D15" s="41" t="s">
        <v>54</v>
      </c>
      <c r="E15" s="3">
        <v>1</v>
      </c>
      <c r="F15" s="3">
        <v>1</v>
      </c>
      <c r="G15" s="3">
        <v>1</v>
      </c>
      <c r="H15" s="3">
        <v>0</v>
      </c>
      <c r="I15" s="3">
        <v>1</v>
      </c>
      <c r="J15" s="3">
        <v>1</v>
      </c>
      <c r="K15" s="3">
        <v>1</v>
      </c>
      <c r="L15" s="3">
        <v>0</v>
      </c>
      <c r="M15" s="3">
        <v>1</v>
      </c>
      <c r="N15" s="32">
        <f t="shared" si="0"/>
        <v>7</v>
      </c>
      <c r="O15" s="33">
        <f t="shared" si="1"/>
        <v>15.555555555555555</v>
      </c>
      <c r="P15" s="15"/>
      <c r="Q15" s="28">
        <v>17.5</v>
      </c>
      <c r="R15" s="34">
        <f t="shared" si="2"/>
        <v>26.25</v>
      </c>
      <c r="T15" s="18">
        <v>12</v>
      </c>
      <c r="U15" s="35">
        <f t="shared" si="3"/>
        <v>30</v>
      </c>
      <c r="W15" s="16">
        <f t="shared" si="4"/>
        <v>71.805555555555557</v>
      </c>
      <c r="X15" s="17" t="str">
        <f t="shared" si="5"/>
        <v>B</v>
      </c>
    </row>
    <row r="16" spans="1:24" x14ac:dyDescent="0.3">
      <c r="A16" s="38"/>
      <c r="B16" s="39">
        <v>5853522059</v>
      </c>
      <c r="C16" s="40" t="s">
        <v>42</v>
      </c>
      <c r="D16" s="41" t="s">
        <v>43</v>
      </c>
      <c r="E16" s="3">
        <v>1</v>
      </c>
      <c r="F16" s="3">
        <v>0</v>
      </c>
      <c r="G16" s="3">
        <v>1</v>
      </c>
      <c r="H16" s="3">
        <v>1</v>
      </c>
      <c r="I16" s="3">
        <v>1</v>
      </c>
      <c r="J16" s="3">
        <v>0</v>
      </c>
      <c r="K16" s="3">
        <v>1</v>
      </c>
      <c r="L16" s="3">
        <v>1</v>
      </c>
      <c r="M16" s="3">
        <v>1</v>
      </c>
      <c r="N16" s="32">
        <f t="shared" si="0"/>
        <v>7</v>
      </c>
      <c r="O16" s="33">
        <f t="shared" si="1"/>
        <v>15.555555555555555</v>
      </c>
      <c r="P16" s="15"/>
      <c r="Q16" s="28">
        <v>15</v>
      </c>
      <c r="R16" s="34">
        <f t="shared" si="2"/>
        <v>22.5</v>
      </c>
      <c r="T16" s="18">
        <v>11</v>
      </c>
      <c r="U16" s="35">
        <f t="shared" si="3"/>
        <v>27.500000000000004</v>
      </c>
      <c r="W16" s="16">
        <f t="shared" si="4"/>
        <v>65.555555555555557</v>
      </c>
      <c r="X16" s="17" t="str">
        <f t="shared" si="5"/>
        <v>C+</v>
      </c>
    </row>
    <row r="17" spans="1:24" x14ac:dyDescent="0.3">
      <c r="A17" s="38"/>
      <c r="B17" s="39">
        <v>5853522034</v>
      </c>
      <c r="C17" s="40" t="s">
        <v>40</v>
      </c>
      <c r="D17" s="41" t="s">
        <v>41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3">
        <v>0</v>
      </c>
      <c r="K17" s="3">
        <v>0</v>
      </c>
      <c r="L17" s="3">
        <v>0</v>
      </c>
      <c r="M17" s="3">
        <v>1</v>
      </c>
      <c r="N17" s="32">
        <f t="shared" si="0"/>
        <v>6</v>
      </c>
      <c r="O17" s="33">
        <f t="shared" si="1"/>
        <v>13.333333333333332</v>
      </c>
      <c r="P17" s="15"/>
      <c r="Q17" s="28">
        <v>13</v>
      </c>
      <c r="R17" s="34">
        <f t="shared" si="2"/>
        <v>19.5</v>
      </c>
      <c r="T17" s="18">
        <v>12</v>
      </c>
      <c r="U17" s="35">
        <f t="shared" si="3"/>
        <v>30</v>
      </c>
      <c r="W17" s="16">
        <f t="shared" si="4"/>
        <v>62.833333333333329</v>
      </c>
      <c r="X17" s="17" t="str">
        <f t="shared" si="5"/>
        <v>C</v>
      </c>
    </row>
    <row r="18" spans="1:24" x14ac:dyDescent="0.3">
      <c r="A18" s="38"/>
      <c r="B18" s="39">
        <v>5853522067</v>
      </c>
      <c r="C18" s="40" t="s">
        <v>44</v>
      </c>
      <c r="D18" s="41" t="s">
        <v>45</v>
      </c>
      <c r="E18" s="3">
        <v>1</v>
      </c>
      <c r="F18" s="3">
        <v>1</v>
      </c>
      <c r="G18" s="3">
        <v>1</v>
      </c>
      <c r="H18" s="3">
        <v>0</v>
      </c>
      <c r="I18" s="3">
        <v>1</v>
      </c>
      <c r="J18" s="3">
        <v>1</v>
      </c>
      <c r="K18" s="3">
        <v>1</v>
      </c>
      <c r="L18" s="3">
        <v>1</v>
      </c>
      <c r="M18" s="3">
        <v>1</v>
      </c>
      <c r="N18" s="32">
        <f t="shared" si="0"/>
        <v>8</v>
      </c>
      <c r="O18" s="33">
        <f t="shared" si="1"/>
        <v>17.777777777777779</v>
      </c>
      <c r="P18" s="15"/>
      <c r="Q18" s="28">
        <v>15</v>
      </c>
      <c r="R18" s="34">
        <f t="shared" si="2"/>
        <v>22.5</v>
      </c>
      <c r="T18" s="18">
        <v>8</v>
      </c>
      <c r="U18" s="35">
        <f t="shared" si="3"/>
        <v>20</v>
      </c>
      <c r="W18" s="16">
        <f t="shared" si="4"/>
        <v>60.277777777777779</v>
      </c>
      <c r="X18" s="17" t="str">
        <f t="shared" si="5"/>
        <v>C</v>
      </c>
    </row>
    <row r="19" spans="1:24" x14ac:dyDescent="0.3">
      <c r="A19" s="38"/>
      <c r="B19" s="39">
        <v>5953022117</v>
      </c>
      <c r="C19" s="40" t="s">
        <v>59</v>
      </c>
      <c r="D19" s="41" t="s">
        <v>60</v>
      </c>
      <c r="E19" s="3">
        <v>1</v>
      </c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  <c r="L19" s="3">
        <v>1</v>
      </c>
      <c r="M19" s="3">
        <v>1</v>
      </c>
      <c r="N19" s="32">
        <f t="shared" si="0"/>
        <v>9</v>
      </c>
      <c r="O19" s="33">
        <f t="shared" si="1"/>
        <v>20</v>
      </c>
      <c r="P19" s="15"/>
      <c r="Q19" s="28">
        <v>17</v>
      </c>
      <c r="R19" s="34">
        <f t="shared" si="2"/>
        <v>25.5</v>
      </c>
      <c r="T19" s="18">
        <v>0</v>
      </c>
      <c r="U19" s="35">
        <v>35.1</v>
      </c>
      <c r="W19" s="16">
        <f t="shared" si="4"/>
        <v>80.599999999999994</v>
      </c>
      <c r="X19" s="17" t="str">
        <f t="shared" si="5"/>
        <v>A</v>
      </c>
    </row>
    <row r="20" spans="1:24" x14ac:dyDescent="0.3">
      <c r="A20" s="38"/>
      <c r="B20" s="39">
        <v>5753020162</v>
      </c>
      <c r="C20" s="40" t="s">
        <v>36</v>
      </c>
      <c r="D20" s="41" t="s">
        <v>37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2">
        <f t="shared" si="0"/>
        <v>1</v>
      </c>
      <c r="O20" s="33">
        <f t="shared" si="1"/>
        <v>2.2222222222222223</v>
      </c>
      <c r="P20" s="15"/>
      <c r="Q20" s="28">
        <v>0</v>
      </c>
      <c r="R20" s="34">
        <f t="shared" si="2"/>
        <v>0</v>
      </c>
      <c r="T20" s="18">
        <v>0</v>
      </c>
      <c r="U20" s="35">
        <f t="shared" si="3"/>
        <v>0</v>
      </c>
      <c r="W20" s="16">
        <f t="shared" si="4"/>
        <v>2.2222222222222223</v>
      </c>
      <c r="X20" s="17" t="str">
        <f>IF(W20&gt;=79.5,"A",IF(W20&gt;=74.5,"B+",IF(W20&gt;=69.5,"B",IF(W20&gt;=64.5,"C+",IF(W20&gt;=59.5,"C",IF(W20&gt;=54.5,"D+",IF(W20&gt;=44.5,"D",IF(W20&lt;44.5,"FAIL"))))))))</f>
        <v>FAIL</v>
      </c>
    </row>
    <row r="22" spans="1:24" x14ac:dyDescent="0.3">
      <c r="W22" s="63">
        <f>AVERAGE(U5:U18)</f>
        <v>32.678571428571431</v>
      </c>
      <c r="X22" s="1" t="s">
        <v>71</v>
      </c>
    </row>
    <row r="23" spans="1:24" x14ac:dyDescent="0.3">
      <c r="B23" s="2" t="s">
        <v>68</v>
      </c>
      <c r="W23" s="63">
        <f>(U5+U13)/2</f>
        <v>37.5</v>
      </c>
      <c r="X23" s="1" t="s">
        <v>72</v>
      </c>
    </row>
    <row r="24" spans="1:24" x14ac:dyDescent="0.3">
      <c r="W24" s="63">
        <f>(W22+W23)/2</f>
        <v>35.089285714285715</v>
      </c>
      <c r="X24" s="1" t="s">
        <v>73</v>
      </c>
    </row>
  </sheetData>
  <sortState ref="A5:X20">
    <sortCondition descending="1" ref="W5:W20"/>
  </sortState>
  <mergeCells count="3">
    <mergeCell ref="W2:X2"/>
    <mergeCell ref="T2:U2"/>
    <mergeCell ref="Q2:R2"/>
  </mergeCells>
  <phoneticPr fontId="5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30"/>
  <sheetViews>
    <sheetView topLeftCell="A2" zoomScale="90" zoomScaleNormal="90" workbookViewId="0">
      <selection activeCell="B34" sqref="B34"/>
    </sheetView>
  </sheetViews>
  <sheetFormatPr defaultRowHeight="14.4" x14ac:dyDescent="0.3"/>
  <cols>
    <col min="4" max="4" width="24.33203125" customWidth="1"/>
  </cols>
  <sheetData>
    <row r="4" spans="2:15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x14ac:dyDescent="0.3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x14ac:dyDescent="0.3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x14ac:dyDescent="0.3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x14ac:dyDescent="0.3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x14ac:dyDescent="0.3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x14ac:dyDescent="0.3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x14ac:dyDescent="0.3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x14ac:dyDescent="0.3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5" thickBot="1" x14ac:dyDescent="0.3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8" x14ac:dyDescent="0.35">
      <c r="B14" s="9"/>
      <c r="C14" s="9"/>
      <c r="D14" s="1"/>
      <c r="E14" s="1"/>
      <c r="F14" s="1"/>
      <c r="G14" s="1"/>
      <c r="H14" s="1"/>
      <c r="I14" s="1"/>
      <c r="J14" s="1"/>
      <c r="K14" s="1"/>
      <c r="L14" s="1"/>
      <c r="M14" s="1"/>
      <c r="N14" s="58" t="s">
        <v>18</v>
      </c>
      <c r="O14" s="59"/>
    </row>
    <row r="15" spans="2:15" x14ac:dyDescent="0.3">
      <c r="B15" s="1"/>
      <c r="C15" s="1"/>
      <c r="D15" s="9"/>
      <c r="E15" s="9"/>
      <c r="F15" s="9"/>
      <c r="G15" s="9"/>
      <c r="H15" s="9"/>
      <c r="I15" s="9"/>
      <c r="J15" s="9"/>
      <c r="K15" s="9"/>
      <c r="L15" s="9"/>
      <c r="M15" s="9"/>
      <c r="N15" s="11"/>
      <c r="O15" s="12"/>
    </row>
    <row r="16" spans="2:15" x14ac:dyDescent="0.3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1" t="s">
        <v>17</v>
      </c>
      <c r="O16" s="12">
        <f>COUNTIF(Scores!X5:X20,"A")</f>
        <v>5</v>
      </c>
    </row>
    <row r="17" spans="2:15" x14ac:dyDescent="0.3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1" t="s">
        <v>16</v>
      </c>
      <c r="O17" s="12">
        <f>COUNTIF(Scores!X5:X20,"B+")</f>
        <v>6</v>
      </c>
    </row>
    <row r="18" spans="2:15" x14ac:dyDescent="0.3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1" t="s">
        <v>11</v>
      </c>
      <c r="O18" s="12">
        <f>COUNTIF(Scores!X5:X20,"B")</f>
        <v>1</v>
      </c>
    </row>
    <row r="19" spans="2:15" x14ac:dyDescent="0.3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1" t="s">
        <v>12</v>
      </c>
      <c r="O19" s="12">
        <f>COUNTIF(Scores!X5:X20,"C+")</f>
        <v>1</v>
      </c>
    </row>
    <row r="20" spans="2:15" x14ac:dyDescent="0.3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1" t="s">
        <v>13</v>
      </c>
      <c r="O20" s="12">
        <f>COUNTIF(Scores!X5:X20,"C")</f>
        <v>2</v>
      </c>
    </row>
    <row r="21" spans="2:15" x14ac:dyDescent="0.3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 t="s">
        <v>14</v>
      </c>
      <c r="O21" s="12">
        <f>COUNTIF(Scores!X5:X20,"D+")</f>
        <v>0</v>
      </c>
    </row>
    <row r="22" spans="2:15" x14ac:dyDescent="0.3">
      <c r="B22" s="1"/>
      <c r="C22" s="1"/>
      <c r="D22" s="6"/>
      <c r="E22" s="6"/>
      <c r="F22" s="6"/>
      <c r="G22" s="6"/>
      <c r="H22" s="6"/>
      <c r="I22" s="6"/>
      <c r="J22" s="6"/>
      <c r="K22" s="6"/>
      <c r="L22" s="6"/>
      <c r="M22" s="6"/>
      <c r="N22" s="11" t="s">
        <v>23</v>
      </c>
      <c r="O22" s="12">
        <f>COUNTIF(Scores!X5:X20,"D")</f>
        <v>0</v>
      </c>
    </row>
    <row r="23" spans="2:15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1" t="s">
        <v>15</v>
      </c>
      <c r="O23" s="12">
        <f>COUNTIF(Scores!X5:X20,"FAIL")</f>
        <v>1</v>
      </c>
    </row>
    <row r="24" spans="2:15" ht="15" thickBot="1" x14ac:dyDescent="0.3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3" t="s">
        <v>19</v>
      </c>
      <c r="O24" s="14">
        <f>COUNTIF(Scores!X5:X20,"I")</f>
        <v>0</v>
      </c>
    </row>
    <row r="25" spans="2:15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x14ac:dyDescent="0.3">
      <c r="B28" s="60" t="s">
        <v>22</v>
      </c>
      <c r="C28" s="61"/>
      <c r="D28" s="61"/>
      <c r="E28" s="61"/>
      <c r="F28" s="61"/>
      <c r="G28" s="61"/>
      <c r="H28" s="61"/>
      <c r="I28" s="61"/>
      <c r="J28" s="61"/>
      <c r="K28" s="62"/>
      <c r="L28" s="1"/>
      <c r="M28" s="1"/>
      <c r="N28" s="1"/>
      <c r="O28" s="1"/>
    </row>
    <row r="29" spans="2:15" x14ac:dyDescent="0.3">
      <c r="B29" s="1"/>
      <c r="N29" s="1"/>
      <c r="O29" s="1"/>
    </row>
    <row r="30" spans="2:15" x14ac:dyDescent="0.3">
      <c r="K30" s="1"/>
    </row>
  </sheetData>
  <mergeCells count="2">
    <mergeCell ref="N14:O14"/>
    <mergeCell ref="B28:K28"/>
  </mergeCells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Results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</dc:creator>
  <cp:lastModifiedBy>Gareth Finch</cp:lastModifiedBy>
  <dcterms:created xsi:type="dcterms:W3CDTF">2009-12-15T00:51:19Z</dcterms:created>
  <dcterms:modified xsi:type="dcterms:W3CDTF">2019-01-11T00:24:13Z</dcterms:modified>
</cp:coreProperties>
</file>