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9735"/>
  </bookViews>
  <sheets>
    <sheet name="Scores" sheetId="1" r:id="rId1"/>
    <sheet name="Results summary" sheetId="2" r:id="rId2"/>
  </sheets>
  <definedNames>
    <definedName name="_xlnm._FilterDatabase" localSheetId="0" hidden="1">Scores!$A$5:$S$17</definedName>
  </definedNames>
  <calcPr calcId="125725"/>
</workbook>
</file>

<file path=xl/calcChain.xml><?xml version="1.0" encoding="utf-8"?>
<calcChain xmlns="http://schemas.openxmlformats.org/spreadsheetml/2006/main">
  <c r="Q6" i="1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5"/>
  <c r="L13"/>
  <c r="M13" s="1"/>
  <c r="L21"/>
  <c r="M21" s="1"/>
  <c r="L29"/>
  <c r="M29" s="1"/>
  <c r="L37"/>
  <c r="M37" s="1"/>
  <c r="L45"/>
  <c r="M45" s="1"/>
  <c r="L53"/>
  <c r="M53" s="1"/>
  <c r="L61"/>
  <c r="M61" s="1"/>
  <c r="L69"/>
  <c r="M69" s="1"/>
  <c r="L76"/>
  <c r="M76" s="1"/>
  <c r="L6"/>
  <c r="M6" s="1"/>
  <c r="L14"/>
  <c r="M14" s="1"/>
  <c r="L22"/>
  <c r="M22" s="1"/>
  <c r="L30"/>
  <c r="M30" s="1"/>
  <c r="L38"/>
  <c r="M38" s="1"/>
  <c r="L46"/>
  <c r="M46" s="1"/>
  <c r="L54"/>
  <c r="M54" s="1"/>
  <c r="L62"/>
  <c r="M62" s="1"/>
  <c r="L70"/>
  <c r="M70" s="1"/>
  <c r="L77"/>
  <c r="M77" s="1"/>
  <c r="L7"/>
  <c r="M7" s="1"/>
  <c r="L15"/>
  <c r="M15" s="1"/>
  <c r="L23"/>
  <c r="M23" s="1"/>
  <c r="L31"/>
  <c r="M31" s="1"/>
  <c r="L39"/>
  <c r="M39" s="1"/>
  <c r="L47"/>
  <c r="M47" s="1"/>
  <c r="L55"/>
  <c r="M55" s="1"/>
  <c r="L63"/>
  <c r="M63" s="1"/>
  <c r="L71"/>
  <c r="M71" s="1"/>
  <c r="L78"/>
  <c r="M78" s="1"/>
  <c r="L8"/>
  <c r="M8" s="1"/>
  <c r="L16"/>
  <c r="M16" s="1"/>
  <c r="L24"/>
  <c r="M24" s="1"/>
  <c r="L32"/>
  <c r="M32" s="1"/>
  <c r="L40"/>
  <c r="M40" s="1"/>
  <c r="L48"/>
  <c r="M48" s="1"/>
  <c r="L56"/>
  <c r="M56" s="1"/>
  <c r="L64"/>
  <c r="M64" s="1"/>
  <c r="L72"/>
  <c r="M72" s="1"/>
  <c r="L79"/>
  <c r="M79" s="1"/>
  <c r="L9"/>
  <c r="M9" s="1"/>
  <c r="L17"/>
  <c r="M17" s="1"/>
  <c r="L25"/>
  <c r="M25" s="1"/>
  <c r="L33"/>
  <c r="M33" s="1"/>
  <c r="L41"/>
  <c r="M41" s="1"/>
  <c r="L49"/>
  <c r="M49" s="1"/>
  <c r="L57"/>
  <c r="M57" s="1"/>
  <c r="L65"/>
  <c r="M65" s="1"/>
  <c r="L73"/>
  <c r="M73" s="1"/>
  <c r="L80"/>
  <c r="M80" s="1"/>
  <c r="L10"/>
  <c r="M10" s="1"/>
  <c r="L18"/>
  <c r="M18" s="1"/>
  <c r="L26"/>
  <c r="M26" s="1"/>
  <c r="L34"/>
  <c r="M34" s="1"/>
  <c r="L42"/>
  <c r="M42" s="1"/>
  <c r="L50"/>
  <c r="M50" s="1"/>
  <c r="L58"/>
  <c r="M58" s="1"/>
  <c r="L66"/>
  <c r="M66" s="1"/>
  <c r="L74"/>
  <c r="M74" s="1"/>
  <c r="L81"/>
  <c r="M81" s="1"/>
  <c r="L11"/>
  <c r="M11" s="1"/>
  <c r="L19"/>
  <c r="M19" s="1"/>
  <c r="L27"/>
  <c r="M27" s="1"/>
  <c r="L35"/>
  <c r="M35" s="1"/>
  <c r="L43"/>
  <c r="M43" s="1"/>
  <c r="L51"/>
  <c r="M51" s="1"/>
  <c r="L59"/>
  <c r="M59" s="1"/>
  <c r="L67"/>
  <c r="M67" s="1"/>
  <c r="L75"/>
  <c r="M75" s="1"/>
  <c r="L82"/>
  <c r="M82" s="1"/>
  <c r="L12"/>
  <c r="M12" s="1"/>
  <c r="L20"/>
  <c r="M20" s="1"/>
  <c r="L28"/>
  <c r="M28" s="1"/>
  <c r="L36"/>
  <c r="M36" s="1"/>
  <c r="L44"/>
  <c r="M44" s="1"/>
  <c r="L52"/>
  <c r="M52" s="1"/>
  <c r="L60"/>
  <c r="M60" s="1"/>
  <c r="L68"/>
  <c r="M68" s="1"/>
  <c r="L5"/>
  <c r="M5" s="1"/>
  <c r="E31" i="2"/>
  <c r="O16" l="1"/>
  <c r="O24" l="1"/>
  <c r="O21"/>
  <c r="O20"/>
  <c r="O17"/>
  <c r="O22"/>
  <c r="E32"/>
  <c r="O19"/>
  <c r="O23"/>
  <c r="O18"/>
</calcChain>
</file>

<file path=xl/sharedStrings.xml><?xml version="1.0" encoding="utf-8"?>
<sst xmlns="http://schemas.openxmlformats.org/spreadsheetml/2006/main" count="270" uniqueCount="192">
  <si>
    <t>No.</t>
  </si>
  <si>
    <t>Group</t>
  </si>
  <si>
    <t>Title</t>
  </si>
  <si>
    <t>First name(s)</t>
  </si>
  <si>
    <t>Last Name</t>
  </si>
  <si>
    <t>Attendance</t>
  </si>
  <si>
    <t>Final score</t>
  </si>
  <si>
    <t>L1</t>
  </si>
  <si>
    <t>L2</t>
  </si>
  <si>
    <t>L3</t>
  </si>
  <si>
    <t>L4</t>
  </si>
  <si>
    <t>L5</t>
  </si>
  <si>
    <t>L6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</si>
  <si>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</si>
  <si>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</si>
  <si>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</si>
  <si>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</si>
  <si>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</si>
  <si>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</si>
  <si>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</si>
  <si>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</si>
  <si>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</si>
  <si>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</si>
  <si>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</si>
  <si>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</si>
  <si>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</si>
  <si>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</si>
  <si>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</si>
  <si>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</si>
  <si>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course score overall              (out of 100)</t>
  </si>
  <si>
    <t xml:space="preserve">  %</t>
  </si>
  <si>
    <t>Average score on the exam (mean)   (out of 50)</t>
  </si>
  <si>
    <t>Presentation</t>
  </si>
  <si>
    <t>D</t>
  </si>
  <si>
    <t>MR</t>
  </si>
  <si>
    <t>NAPHATR</t>
  </si>
  <si>
    <t>GONNAWONG</t>
  </si>
  <si>
    <t>DAOUD</t>
  </si>
  <si>
    <t>KANNEH</t>
  </si>
  <si>
    <t>MS</t>
  </si>
  <si>
    <t>SUPARA</t>
  </si>
  <si>
    <t>SINKITTIDET</t>
  </si>
  <si>
    <t>OLISAKWE</t>
  </si>
  <si>
    <t>UCHENNA</t>
  </si>
  <si>
    <t>ANANYA</t>
  </si>
  <si>
    <t>KESONPROM</t>
  </si>
  <si>
    <t>KHEMCHIRA</t>
  </si>
  <si>
    <t>MATCHAMAEN</t>
  </si>
  <si>
    <t>HAYABEE</t>
  </si>
  <si>
    <t>POOMMARIN</t>
  </si>
  <si>
    <t xml:space="preserve">PICHAPHAT </t>
  </si>
  <si>
    <t>SUTHANANORABODEE</t>
  </si>
  <si>
    <t>NAPAPA</t>
  </si>
  <si>
    <t>PUTPETKAEW</t>
  </si>
  <si>
    <t>TULA</t>
  </si>
  <si>
    <t>SAE UENG</t>
  </si>
  <si>
    <t>UZMA</t>
  </si>
  <si>
    <t>MALENG</t>
  </si>
  <si>
    <t>PATIDTA</t>
  </si>
  <si>
    <t>CHOTTAMMAMIT</t>
  </si>
  <si>
    <t>RUNGSIMA</t>
  </si>
  <si>
    <t>KHUNMAS</t>
  </si>
  <si>
    <t>PATCHSHIREEN</t>
  </si>
  <si>
    <t>PHOOWICHIT</t>
  </si>
  <si>
    <t>BENYATHIP</t>
  </si>
  <si>
    <t>BOONSONG</t>
  </si>
  <si>
    <t>KATTIYA</t>
  </si>
  <si>
    <t>BIRU</t>
  </si>
  <si>
    <t>AMITA</t>
  </si>
  <si>
    <t>KHANTHASIT</t>
  </si>
  <si>
    <t>PHONNAPAT</t>
  </si>
  <si>
    <t>TAOTIPPHUMIRAK</t>
  </si>
  <si>
    <t>SORASIT</t>
  </si>
  <si>
    <t>ZHENG</t>
  </si>
  <si>
    <t>SARUNTHORN</t>
  </si>
  <si>
    <t>KARANEE</t>
  </si>
  <si>
    <t>KRITSANA</t>
  </si>
  <si>
    <t>SUWANSAWAI</t>
  </si>
  <si>
    <t>GUNTAPON</t>
  </si>
  <si>
    <t>SANJAISRI</t>
  </si>
  <si>
    <t>NATCHAPOL</t>
  </si>
  <si>
    <t>JONGNAMDEE</t>
  </si>
  <si>
    <t>PUTHIPORN</t>
  </si>
  <si>
    <t>SUKHSILA</t>
  </si>
  <si>
    <t>PITSACHA</t>
  </si>
  <si>
    <t>LAKSANA</t>
  </si>
  <si>
    <t>ASLAM</t>
  </si>
  <si>
    <t>WITTAYANONT</t>
  </si>
  <si>
    <t>THANASEDH</t>
  </si>
  <si>
    <t>PHUSAARD</t>
  </si>
  <si>
    <t>JUTHAMAS</t>
  </si>
  <si>
    <t>JORNTHANA</t>
  </si>
  <si>
    <t>SATIT</t>
  </si>
  <si>
    <t>BUNKRONG</t>
  </si>
  <si>
    <t>SANTIPHAP</t>
  </si>
  <si>
    <t>NOPPHAKUN</t>
  </si>
  <si>
    <t>PRAPASSORN</t>
  </si>
  <si>
    <t>KUMRIABROI</t>
  </si>
  <si>
    <t>RAWI</t>
  </si>
  <si>
    <t>SIMPRASERT</t>
  </si>
  <si>
    <t>PATCHARA</t>
  </si>
  <si>
    <t>PREMANAN</t>
  </si>
  <si>
    <t>ANU</t>
  </si>
  <si>
    <t>WONGSITTICHOKE</t>
  </si>
  <si>
    <t>DARIN</t>
  </si>
  <si>
    <t>RATTANARANGSAN</t>
  </si>
  <si>
    <t>ANJIMA</t>
  </si>
  <si>
    <t>TANSIRI</t>
  </si>
  <si>
    <t>YOSITA</t>
  </si>
  <si>
    <t>CHANAKOCH</t>
  </si>
  <si>
    <t>KULLANAT</t>
  </si>
  <si>
    <t>NAPATPURIDACH</t>
  </si>
  <si>
    <t>SATARUSSAMEE</t>
  </si>
  <si>
    <t>WANGSAPROM</t>
  </si>
  <si>
    <t>TATCHADAPORN</t>
  </si>
  <si>
    <t>KHUMDANG</t>
  </si>
  <si>
    <t>ALIDA</t>
  </si>
  <si>
    <t>SABIKETI</t>
  </si>
  <si>
    <t>KETSIRI</t>
  </si>
  <si>
    <t>SINTHOPWICHANON</t>
  </si>
  <si>
    <t>NUTCHANAD</t>
  </si>
  <si>
    <t>JAISUKSAI</t>
  </si>
  <si>
    <t>WANIDA</t>
  </si>
  <si>
    <t>PORNJANTUEK</t>
  </si>
  <si>
    <t>PRAPATSORN</t>
  </si>
  <si>
    <t>PETPROM</t>
  </si>
  <si>
    <t>PORNPEN</t>
  </si>
  <si>
    <t>TAWEEPONG</t>
  </si>
  <si>
    <t>PRONPOB</t>
  </si>
  <si>
    <t>IDHIRITTIKUL</t>
  </si>
  <si>
    <t>ORANUCH</t>
  </si>
  <si>
    <t>BOONSIRI</t>
  </si>
  <si>
    <t>THARARAT</t>
  </si>
  <si>
    <t>NUNPHAKDI</t>
  </si>
  <si>
    <t>PHANNEE</t>
  </si>
  <si>
    <t>PHURECHATANG</t>
  </si>
  <si>
    <t>CHAYAPOL</t>
  </si>
  <si>
    <t>KANJANAPISIT</t>
  </si>
  <si>
    <t>TITICHAYAR</t>
  </si>
  <si>
    <t>MUANG-IN</t>
  </si>
  <si>
    <t>RUETAIRAT</t>
  </si>
  <si>
    <t>PREEDIWAN</t>
  </si>
  <si>
    <t>CHOMKAEW</t>
  </si>
  <si>
    <t>JULIEN</t>
  </si>
  <si>
    <t>HORCHOLLE</t>
  </si>
  <si>
    <t>SONGRIT</t>
  </si>
  <si>
    <t>PUTTACINARAK</t>
  </si>
  <si>
    <t>SONGDEJ</t>
  </si>
  <si>
    <t>PUTTACHINARAK</t>
  </si>
  <si>
    <t>KARN</t>
  </si>
  <si>
    <t>WANGMAHAPORN</t>
  </si>
  <si>
    <t>ANNAPAK</t>
  </si>
  <si>
    <t>SITTISAKPINYO</t>
  </si>
  <si>
    <t>THANACHOT</t>
  </si>
  <si>
    <t>SRISURATTANAMETHGAKUL</t>
  </si>
  <si>
    <t>SONGSAWAT</t>
  </si>
  <si>
    <t>SAMERWONGTIB</t>
  </si>
  <si>
    <t xml:space="preserve">IGWE </t>
  </si>
  <si>
    <t>OKECHUKWU</t>
  </si>
  <si>
    <t>NNAMDI</t>
  </si>
  <si>
    <t>STANLEY</t>
  </si>
  <si>
    <t>CHINNAPAT</t>
  </si>
  <si>
    <t>INBUA</t>
  </si>
  <si>
    <t>PUMIN</t>
  </si>
  <si>
    <t>THITITHANYALAK</t>
  </si>
  <si>
    <t>VINITPHOL</t>
  </si>
  <si>
    <t>PATIPHONG</t>
  </si>
  <si>
    <t>NANAKORN</t>
  </si>
  <si>
    <t>PATTAMAPORN</t>
  </si>
  <si>
    <t>PROMGA</t>
  </si>
  <si>
    <t>JIRAYU</t>
  </si>
  <si>
    <t>WITOONAPICHAI</t>
  </si>
  <si>
    <t>ANGSIRI</t>
  </si>
  <si>
    <t>SUJARIYA</t>
  </si>
  <si>
    <t>THAMMACHOM</t>
  </si>
  <si>
    <t>CHRISTOPHER</t>
  </si>
  <si>
    <t>HEBKY</t>
  </si>
  <si>
    <t>ANAS</t>
  </si>
  <si>
    <t>MAHEA</t>
  </si>
  <si>
    <t>/6</t>
  </si>
  <si>
    <t>NINNA</t>
  </si>
  <si>
    <t>CHAISAWAS</t>
  </si>
  <si>
    <t>BOOTHSRI</t>
  </si>
  <si>
    <t>SASITHON</t>
  </si>
  <si>
    <t>AMIRSALAR</t>
  </si>
  <si>
    <t>BAHRAMI</t>
  </si>
  <si>
    <t>NATTHAKUL ROSE</t>
  </si>
  <si>
    <t>GRAVELIN</t>
  </si>
  <si>
    <t xml:space="preserve">THANAWAT </t>
  </si>
  <si>
    <t>YUPRAYONG</t>
  </si>
  <si>
    <t xml:space="preserve">SAI </t>
  </si>
  <si>
    <t>NAW SENG</t>
  </si>
</sst>
</file>

<file path=xl/styles.xml><?xml version="1.0" encoding="utf-8"?>
<styleSheet xmlns="http://schemas.openxmlformats.org/spreadsheetml/2006/main">
  <numFmts count="1">
    <numFmt numFmtId="187" formatCode="0.0"/>
  </numFmts>
  <fonts count="18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59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3" fillId="6" borderId="2" xfId="0" applyNumberFormat="1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187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87" fontId="10" fillId="2" borderId="3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7" fillId="8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3" fillId="9" borderId="0" xfId="0" applyFont="1" applyFill="1"/>
    <xf numFmtId="187" fontId="3" fillId="10" borderId="2" xfId="0" applyNumberFormat="1" applyFont="1" applyFill="1" applyBorder="1" applyAlignment="1" applyProtection="1">
      <alignment horizontal="center" wrapText="1"/>
    </xf>
    <xf numFmtId="0" fontId="13" fillId="10" borderId="2" xfId="0" applyFont="1" applyFill="1" applyBorder="1" applyAlignment="1" applyProtection="1">
      <alignment horizontal="center"/>
    </xf>
    <xf numFmtId="14" fontId="9" fillId="10" borderId="2" xfId="0" applyNumberFormat="1" applyFont="1" applyFill="1" applyBorder="1" applyAlignment="1" applyProtection="1">
      <alignment horizontal="center" wrapText="1"/>
      <protection locked="0"/>
    </xf>
    <xf numFmtId="0" fontId="12" fillId="10" borderId="2" xfId="0" applyFont="1" applyFill="1" applyBorder="1" applyAlignment="1">
      <alignment horizontal="center"/>
    </xf>
    <xf numFmtId="16" fontId="17" fillId="11" borderId="2" xfId="0" applyNumberFormat="1" applyFont="1" applyFill="1" applyBorder="1" applyAlignment="1" applyProtection="1">
      <alignment horizontal="center" wrapText="1"/>
      <protection locked="0"/>
    </xf>
    <xf numFmtId="187" fontId="4" fillId="12" borderId="2" xfId="0" applyNumberFormat="1" applyFont="1" applyFill="1" applyBorder="1" applyAlignment="1" applyProtection="1">
      <alignment horizontal="center"/>
    </xf>
    <xf numFmtId="0" fontId="4" fillId="12" borderId="2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2" borderId="2" xfId="1" applyFont="1" applyBorder="1" applyAlignment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0" fontId="2" fillId="8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808884213360012E-3"/>
                  <c:y val="1.0816882486845539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7703040156418806E-3"/>
                  <c:y val="-4.1448669627197066E-2"/>
                </c:manualLayout>
              </c:layout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2192716801089393E-2"/>
                  <c:y val="-8.8130263337935846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9.8211043457624506E-2"/>
                  <c:y val="-7.8643380477914165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3513199514028355E-2"/>
                  <c:y val="-3.5941087932728794E-2"/>
                </c:manualLayout>
              </c:layout>
              <c:showCatName val="1"/>
              <c:showPercent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th-TH"/>
              </a:p>
            </c:tx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'Results summary'!$N$16:$N$23</c:f>
              <c:strCache>
                <c:ptCount val="8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</c:strCache>
            </c:strRef>
          </c:cat>
          <c:val>
            <c:numRef>
              <c:f>'Results summary'!$O$16:$O$23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zero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th-TH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887942</xdr:colOff>
      <xdr:row>84</xdr:row>
      <xdr:rowOff>95250</xdr:rowOff>
    </xdr:from>
    <xdr:to>
      <xdr:col>3</xdr:col>
      <xdr:colOff>887942</xdr:colOff>
      <xdr:row>87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Intensive English Class (2014)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4"/>
  <sheetViews>
    <sheetView tabSelected="1" topLeftCell="A61" zoomScale="110" zoomScaleNormal="110" workbookViewId="0">
      <pane xSplit="5" topLeftCell="K1" activePane="topRight" state="frozen"/>
      <selection pane="topRight" activeCell="Q5" sqref="Q5"/>
    </sheetView>
  </sheetViews>
  <sheetFormatPr defaultRowHeight="15"/>
  <cols>
    <col min="1" max="1" width="4.5703125" style="1" customWidth="1"/>
    <col min="2" max="2" width="9.5703125" style="3" bestFit="1" customWidth="1"/>
    <col min="3" max="3" width="5.42578125" style="3" bestFit="1" customWidth="1"/>
    <col min="4" max="4" width="21.42578125" style="1" bestFit="1" customWidth="1"/>
    <col min="5" max="5" width="27" style="1" bestFit="1" customWidth="1"/>
    <col min="6" max="6" width="3.85546875" style="1" customWidth="1"/>
    <col min="7" max="11" width="3.5703125" style="1" customWidth="1"/>
    <col min="12" max="12" width="5.85546875" style="1" bestFit="1" customWidth="1"/>
    <col min="13" max="13" width="5.5703125" style="1" bestFit="1" customWidth="1"/>
    <col min="14" max="14" width="1.85546875" customWidth="1"/>
    <col min="15" max="15" width="15.42578125" customWidth="1"/>
    <col min="16" max="16" width="2" customWidth="1"/>
    <col min="17" max="17" width="13" style="1" bestFit="1" customWidth="1"/>
    <col min="18" max="18" width="7.85546875" style="1" customWidth="1"/>
    <col min="19" max="19" width="3.140625" style="1" customWidth="1"/>
    <col min="20" max="20" width="7.85546875" style="1" bestFit="1" customWidth="1"/>
    <col min="21" max="21" width="18.28515625" style="1" customWidth="1"/>
    <col min="22" max="22" width="34" style="1" customWidth="1"/>
    <col min="23" max="23" width="17.5703125" style="1" customWidth="1"/>
    <col min="24" max="30" width="9.140625" style="1"/>
    <col min="31" max="31" width="6.85546875" style="1" customWidth="1"/>
    <col min="32" max="16384" width="9.140625" style="1"/>
  </cols>
  <sheetData>
    <row r="2" spans="1:18" ht="18.75">
      <c r="A2" s="13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29" t="s">
        <v>5</v>
      </c>
      <c r="G2" s="8"/>
      <c r="H2" s="8"/>
      <c r="I2" s="8"/>
      <c r="J2" s="8"/>
      <c r="K2" s="8"/>
      <c r="L2" s="8"/>
      <c r="M2" s="9"/>
      <c r="O2" s="44" t="s">
        <v>32</v>
      </c>
      <c r="Q2" s="49" t="s">
        <v>6</v>
      </c>
      <c r="R2" s="50"/>
    </row>
    <row r="3" spans="1:18" ht="23.25">
      <c r="A3" s="16"/>
      <c r="B3" s="17"/>
      <c r="C3" s="17"/>
      <c r="D3" s="18"/>
      <c r="E3" s="19"/>
      <c r="F3" s="12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9" t="s">
        <v>25</v>
      </c>
      <c r="M3" s="37" t="s">
        <v>26</v>
      </c>
      <c r="O3" s="38" t="s">
        <v>30</v>
      </c>
      <c r="Q3" s="30" t="s">
        <v>6</v>
      </c>
      <c r="R3" s="30" t="s">
        <v>13</v>
      </c>
    </row>
    <row r="4" spans="1:18">
      <c r="L4" s="3" t="s">
        <v>179</v>
      </c>
      <c r="M4" s="3" t="s">
        <v>14</v>
      </c>
      <c r="O4" s="11">
        <v>20</v>
      </c>
      <c r="Q4" s="3" t="s">
        <v>15</v>
      </c>
    </row>
    <row r="5" spans="1:18">
      <c r="B5" s="31">
        <v>1</v>
      </c>
      <c r="C5" s="31" t="s">
        <v>34</v>
      </c>
      <c r="D5" s="32" t="s">
        <v>35</v>
      </c>
      <c r="E5" s="33" t="s">
        <v>36</v>
      </c>
      <c r="F5" s="2">
        <v>1</v>
      </c>
      <c r="G5" s="2">
        <v>1</v>
      </c>
      <c r="H5" s="2">
        <v>1</v>
      </c>
      <c r="I5" s="6">
        <v>1</v>
      </c>
      <c r="J5" s="6">
        <v>1</v>
      </c>
      <c r="K5" s="6">
        <v>1</v>
      </c>
      <c r="L5" s="5">
        <f t="shared" ref="L5:L36" si="0">SUM(F5:K5)</f>
        <v>6</v>
      </c>
      <c r="M5" s="35">
        <f t="shared" ref="M5:M36" si="1">L5/8*10</f>
        <v>7.5</v>
      </c>
      <c r="N5" s="34"/>
      <c r="O5" s="36">
        <v>17.5</v>
      </c>
      <c r="Q5" s="40">
        <f>M5+(O5*4.5)</f>
        <v>86.25</v>
      </c>
      <c r="R5" s="41"/>
    </row>
    <row r="6" spans="1:18">
      <c r="B6" s="31">
        <v>1</v>
      </c>
      <c r="C6" s="31" t="s">
        <v>39</v>
      </c>
      <c r="D6" s="32" t="s">
        <v>56</v>
      </c>
      <c r="E6" s="33" t="s">
        <v>57</v>
      </c>
      <c r="F6" s="2">
        <v>1</v>
      </c>
      <c r="G6" s="2">
        <v>1</v>
      </c>
      <c r="H6" s="2">
        <v>0</v>
      </c>
      <c r="I6" s="6">
        <v>1</v>
      </c>
      <c r="J6" s="6">
        <v>1</v>
      </c>
      <c r="K6" s="6">
        <v>1</v>
      </c>
      <c r="L6" s="5">
        <f t="shared" si="0"/>
        <v>5</v>
      </c>
      <c r="M6" s="35">
        <f t="shared" si="1"/>
        <v>6.25</v>
      </c>
      <c r="N6" s="34"/>
      <c r="O6" s="36">
        <v>17.5</v>
      </c>
      <c r="Q6" s="40">
        <f t="shared" ref="Q6:Q69" si="2">M6+(O6*4.5)</f>
        <v>85</v>
      </c>
      <c r="R6" s="41"/>
    </row>
    <row r="7" spans="1:18">
      <c r="B7" s="31">
        <v>1</v>
      </c>
      <c r="C7" s="31" t="s">
        <v>34</v>
      </c>
      <c r="D7" s="32" t="s">
        <v>76</v>
      </c>
      <c r="E7" s="33" t="s">
        <v>77</v>
      </c>
      <c r="F7" s="2">
        <v>1</v>
      </c>
      <c r="G7" s="2">
        <v>1</v>
      </c>
      <c r="H7" s="2">
        <v>1</v>
      </c>
      <c r="I7" s="6">
        <v>1</v>
      </c>
      <c r="J7" s="6">
        <v>1</v>
      </c>
      <c r="K7" s="6">
        <v>1</v>
      </c>
      <c r="L7" s="5">
        <f t="shared" si="0"/>
        <v>6</v>
      </c>
      <c r="M7" s="35">
        <f t="shared" si="1"/>
        <v>7.5</v>
      </c>
      <c r="N7" s="34"/>
      <c r="O7" s="36">
        <v>17.5</v>
      </c>
      <c r="Q7" s="40">
        <f t="shared" si="2"/>
        <v>86.25</v>
      </c>
      <c r="R7" s="41"/>
    </row>
    <row r="8" spans="1:18">
      <c r="B8" s="31">
        <v>1</v>
      </c>
      <c r="C8" s="31" t="s">
        <v>39</v>
      </c>
      <c r="D8" s="32" t="s">
        <v>96</v>
      </c>
      <c r="E8" s="33" t="s">
        <v>97</v>
      </c>
      <c r="F8" s="2">
        <v>1</v>
      </c>
      <c r="G8" s="2">
        <v>1</v>
      </c>
      <c r="H8" s="2">
        <v>1</v>
      </c>
      <c r="I8" s="6">
        <v>1</v>
      </c>
      <c r="J8" s="6">
        <v>1</v>
      </c>
      <c r="K8" s="6">
        <v>1</v>
      </c>
      <c r="L8" s="5">
        <f t="shared" si="0"/>
        <v>6</v>
      </c>
      <c r="M8" s="35">
        <f t="shared" si="1"/>
        <v>7.5</v>
      </c>
      <c r="N8" s="34"/>
      <c r="O8" s="36">
        <v>17.5</v>
      </c>
      <c r="Q8" s="40">
        <f t="shared" si="2"/>
        <v>86.25</v>
      </c>
      <c r="R8" s="41"/>
    </row>
    <row r="9" spans="1:18">
      <c r="B9" s="31">
        <v>1</v>
      </c>
      <c r="C9" s="31" t="s">
        <v>39</v>
      </c>
      <c r="D9" s="32" t="s">
        <v>116</v>
      </c>
      <c r="E9" s="33" t="s">
        <v>117</v>
      </c>
      <c r="F9" s="2">
        <v>1</v>
      </c>
      <c r="G9" s="2">
        <v>1</v>
      </c>
      <c r="H9" s="2">
        <v>1</v>
      </c>
      <c r="I9" s="6">
        <v>1</v>
      </c>
      <c r="J9" s="6">
        <v>1</v>
      </c>
      <c r="K9" s="6">
        <v>1</v>
      </c>
      <c r="L9" s="5">
        <f t="shared" si="0"/>
        <v>6</v>
      </c>
      <c r="M9" s="35">
        <f t="shared" si="1"/>
        <v>7.5</v>
      </c>
      <c r="N9" s="34"/>
      <c r="O9" s="36">
        <v>17.5</v>
      </c>
      <c r="Q9" s="40">
        <f t="shared" si="2"/>
        <v>86.25</v>
      </c>
      <c r="R9" s="41"/>
    </row>
    <row r="10" spans="1:18">
      <c r="B10" s="31">
        <v>1</v>
      </c>
      <c r="C10" s="31" t="s">
        <v>34</v>
      </c>
      <c r="D10" s="32" t="s">
        <v>136</v>
      </c>
      <c r="E10" s="33" t="s">
        <v>137</v>
      </c>
      <c r="F10" s="2">
        <v>1</v>
      </c>
      <c r="G10" s="2">
        <v>1</v>
      </c>
      <c r="H10" s="2">
        <v>1</v>
      </c>
      <c r="I10" s="6">
        <v>1</v>
      </c>
      <c r="J10" s="6">
        <v>1</v>
      </c>
      <c r="K10" s="6">
        <v>1</v>
      </c>
      <c r="L10" s="5">
        <f t="shared" si="0"/>
        <v>6</v>
      </c>
      <c r="M10" s="35">
        <f t="shared" si="1"/>
        <v>7.5</v>
      </c>
      <c r="N10" s="34"/>
      <c r="O10" s="36">
        <v>17.5</v>
      </c>
      <c r="Q10" s="40">
        <f t="shared" si="2"/>
        <v>86.25</v>
      </c>
      <c r="R10" s="41"/>
    </row>
    <row r="11" spans="1:18">
      <c r="B11" s="31">
        <v>1</v>
      </c>
      <c r="C11" s="31" t="s">
        <v>34</v>
      </c>
      <c r="D11" s="32" t="s">
        <v>155</v>
      </c>
      <c r="E11" s="33" t="s">
        <v>156</v>
      </c>
      <c r="F11" s="2">
        <v>1</v>
      </c>
      <c r="G11" s="2">
        <v>1</v>
      </c>
      <c r="H11" s="2">
        <v>0</v>
      </c>
      <c r="I11" s="6">
        <v>0</v>
      </c>
      <c r="J11" s="6">
        <v>0</v>
      </c>
      <c r="K11" s="6">
        <v>1</v>
      </c>
      <c r="L11" s="5">
        <f t="shared" si="0"/>
        <v>3</v>
      </c>
      <c r="M11" s="35">
        <f t="shared" si="1"/>
        <v>3.75</v>
      </c>
      <c r="N11" s="34"/>
      <c r="O11" s="36">
        <v>17.5</v>
      </c>
      <c r="Q11" s="40">
        <f t="shared" si="2"/>
        <v>82.5</v>
      </c>
      <c r="R11" s="41"/>
    </row>
    <row r="12" spans="1:18">
      <c r="B12" s="31">
        <v>1</v>
      </c>
      <c r="C12" s="31" t="s">
        <v>34</v>
      </c>
      <c r="D12" s="32" t="s">
        <v>175</v>
      </c>
      <c r="E12" s="33" t="s">
        <v>176</v>
      </c>
      <c r="F12" s="2">
        <v>1</v>
      </c>
      <c r="G12" s="2">
        <v>1</v>
      </c>
      <c r="H12" s="2">
        <v>1</v>
      </c>
      <c r="I12" s="6">
        <v>1</v>
      </c>
      <c r="J12" s="6">
        <v>1</v>
      </c>
      <c r="K12" s="6">
        <v>1</v>
      </c>
      <c r="L12" s="5">
        <f t="shared" si="0"/>
        <v>6</v>
      </c>
      <c r="M12" s="35">
        <f t="shared" si="1"/>
        <v>7.5</v>
      </c>
      <c r="N12" s="34"/>
      <c r="O12" s="36">
        <v>17.5</v>
      </c>
      <c r="Q12" s="40">
        <f t="shared" si="2"/>
        <v>86.25</v>
      </c>
      <c r="R12" s="41"/>
    </row>
    <row r="13" spans="1:18">
      <c r="B13" s="46">
        <v>2</v>
      </c>
      <c r="C13" s="46" t="s">
        <v>34</v>
      </c>
      <c r="D13" s="47" t="s">
        <v>37</v>
      </c>
      <c r="E13" s="48" t="s">
        <v>38</v>
      </c>
      <c r="F13" s="2">
        <v>1</v>
      </c>
      <c r="G13" s="2">
        <v>1</v>
      </c>
      <c r="H13" s="2">
        <v>1</v>
      </c>
      <c r="I13" s="6">
        <v>1</v>
      </c>
      <c r="J13" s="6">
        <v>1</v>
      </c>
      <c r="K13" s="6">
        <v>1</v>
      </c>
      <c r="L13" s="5">
        <f t="shared" si="0"/>
        <v>6</v>
      </c>
      <c r="M13" s="35">
        <f t="shared" si="1"/>
        <v>7.5</v>
      </c>
      <c r="N13" s="34"/>
      <c r="O13" s="36">
        <v>8</v>
      </c>
      <c r="Q13" s="40">
        <f t="shared" si="2"/>
        <v>43.5</v>
      </c>
      <c r="R13" s="41"/>
    </row>
    <row r="14" spans="1:18">
      <c r="B14" s="46">
        <v>2</v>
      </c>
      <c r="C14" s="46" t="s">
        <v>39</v>
      </c>
      <c r="D14" s="47" t="s">
        <v>58</v>
      </c>
      <c r="E14" s="48" t="s">
        <v>59</v>
      </c>
      <c r="F14" s="2">
        <v>1</v>
      </c>
      <c r="G14" s="2">
        <v>1</v>
      </c>
      <c r="H14" s="2">
        <v>1</v>
      </c>
      <c r="I14" s="6">
        <v>1</v>
      </c>
      <c r="J14" s="6">
        <v>1</v>
      </c>
      <c r="K14" s="6">
        <v>1</v>
      </c>
      <c r="L14" s="5">
        <f t="shared" si="0"/>
        <v>6</v>
      </c>
      <c r="M14" s="35">
        <f t="shared" si="1"/>
        <v>7.5</v>
      </c>
      <c r="N14" s="34"/>
      <c r="O14" s="36">
        <v>8</v>
      </c>
      <c r="Q14" s="40">
        <f t="shared" si="2"/>
        <v>43.5</v>
      </c>
      <c r="R14" s="41"/>
    </row>
    <row r="15" spans="1:18">
      <c r="B15" s="46">
        <v>2</v>
      </c>
      <c r="C15" s="46" t="s">
        <v>34</v>
      </c>
      <c r="D15" s="47" t="s">
        <v>78</v>
      </c>
      <c r="E15" s="48" t="s">
        <v>79</v>
      </c>
      <c r="F15" s="2">
        <v>1</v>
      </c>
      <c r="G15" s="2">
        <v>1</v>
      </c>
      <c r="H15" s="2">
        <v>1</v>
      </c>
      <c r="I15" s="6">
        <v>1</v>
      </c>
      <c r="J15" s="6">
        <v>1</v>
      </c>
      <c r="K15" s="6">
        <v>1</v>
      </c>
      <c r="L15" s="5">
        <f t="shared" si="0"/>
        <v>6</v>
      </c>
      <c r="M15" s="35">
        <f t="shared" si="1"/>
        <v>7.5</v>
      </c>
      <c r="N15" s="34"/>
      <c r="O15" s="36">
        <v>8</v>
      </c>
      <c r="Q15" s="40">
        <f t="shared" si="2"/>
        <v>43.5</v>
      </c>
      <c r="R15" s="41"/>
    </row>
    <row r="16" spans="1:18">
      <c r="A16" s="45"/>
      <c r="B16" s="46">
        <v>2</v>
      </c>
      <c r="C16" s="46" t="s">
        <v>34</v>
      </c>
      <c r="D16" s="47" t="s">
        <v>98</v>
      </c>
      <c r="E16" s="48" t="s">
        <v>99</v>
      </c>
      <c r="F16" s="2">
        <v>1</v>
      </c>
      <c r="G16" s="2">
        <v>0</v>
      </c>
      <c r="H16" s="2">
        <v>1</v>
      </c>
      <c r="I16" s="6">
        <v>1</v>
      </c>
      <c r="J16" s="6">
        <v>1</v>
      </c>
      <c r="K16" s="6">
        <v>1</v>
      </c>
      <c r="L16" s="5">
        <f t="shared" si="0"/>
        <v>5</v>
      </c>
      <c r="M16" s="35">
        <f t="shared" si="1"/>
        <v>6.25</v>
      </c>
      <c r="N16" s="34"/>
      <c r="O16" s="36">
        <v>8</v>
      </c>
      <c r="Q16" s="40">
        <f t="shared" si="2"/>
        <v>42.25</v>
      </c>
      <c r="R16" s="41"/>
    </row>
    <row r="17" spans="1:18">
      <c r="B17" s="46">
        <v>2</v>
      </c>
      <c r="C17" s="46" t="s">
        <v>39</v>
      </c>
      <c r="D17" s="47" t="s">
        <v>118</v>
      </c>
      <c r="E17" s="48" t="s">
        <v>119</v>
      </c>
      <c r="F17" s="2">
        <v>1</v>
      </c>
      <c r="G17" s="2">
        <v>1</v>
      </c>
      <c r="H17" s="2">
        <v>1</v>
      </c>
      <c r="I17" s="6">
        <v>1</v>
      </c>
      <c r="J17" s="6">
        <v>1</v>
      </c>
      <c r="K17" s="6">
        <v>1</v>
      </c>
      <c r="L17" s="5">
        <f t="shared" si="0"/>
        <v>6</v>
      </c>
      <c r="M17" s="35">
        <f t="shared" si="1"/>
        <v>7.5</v>
      </c>
      <c r="N17" s="34"/>
      <c r="O17" s="36">
        <v>8</v>
      </c>
      <c r="Q17" s="40">
        <f t="shared" si="2"/>
        <v>43.5</v>
      </c>
      <c r="R17" s="41"/>
    </row>
    <row r="18" spans="1:18">
      <c r="B18" s="46">
        <v>2</v>
      </c>
      <c r="C18" s="46" t="s">
        <v>39</v>
      </c>
      <c r="D18" s="47" t="s">
        <v>138</v>
      </c>
      <c r="E18" s="48" t="s">
        <v>139</v>
      </c>
      <c r="F18" s="2">
        <v>1</v>
      </c>
      <c r="G18" s="2">
        <v>1</v>
      </c>
      <c r="H18" s="2">
        <v>1</v>
      </c>
      <c r="I18" s="6">
        <v>1</v>
      </c>
      <c r="J18" s="6">
        <v>1</v>
      </c>
      <c r="K18" s="6">
        <v>1</v>
      </c>
      <c r="L18" s="5">
        <f t="shared" si="0"/>
        <v>6</v>
      </c>
      <c r="M18" s="35">
        <f t="shared" si="1"/>
        <v>7.5</v>
      </c>
      <c r="N18" s="34"/>
      <c r="O18" s="36">
        <v>8</v>
      </c>
      <c r="Q18" s="40">
        <f t="shared" si="2"/>
        <v>43.5</v>
      </c>
      <c r="R18" s="41"/>
    </row>
    <row r="19" spans="1:18">
      <c r="B19" s="46">
        <v>2</v>
      </c>
      <c r="C19" s="46" t="s">
        <v>34</v>
      </c>
      <c r="D19" s="47" t="s">
        <v>157</v>
      </c>
      <c r="E19" s="48" t="s">
        <v>158</v>
      </c>
      <c r="F19" s="2">
        <v>1</v>
      </c>
      <c r="G19" s="2">
        <v>0</v>
      </c>
      <c r="H19" s="2">
        <v>0</v>
      </c>
      <c r="I19" s="6">
        <v>1</v>
      </c>
      <c r="J19" s="6">
        <v>1</v>
      </c>
      <c r="K19" s="6">
        <v>1</v>
      </c>
      <c r="L19" s="5">
        <f t="shared" si="0"/>
        <v>4</v>
      </c>
      <c r="M19" s="35">
        <f t="shared" si="1"/>
        <v>5</v>
      </c>
      <c r="N19" s="34"/>
      <c r="O19" s="36">
        <v>8</v>
      </c>
      <c r="Q19" s="40">
        <f t="shared" si="2"/>
        <v>41</v>
      </c>
      <c r="R19" s="41"/>
    </row>
    <row r="20" spans="1:18">
      <c r="B20" s="46">
        <v>2</v>
      </c>
      <c r="C20" s="46" t="s">
        <v>34</v>
      </c>
      <c r="D20" s="47" t="s">
        <v>177</v>
      </c>
      <c r="E20" s="48" t="s">
        <v>178</v>
      </c>
      <c r="F20" s="2">
        <v>1</v>
      </c>
      <c r="G20" s="2">
        <v>0</v>
      </c>
      <c r="H20" s="2">
        <v>1</v>
      </c>
      <c r="I20" s="6">
        <v>1</v>
      </c>
      <c r="J20" s="6">
        <v>1</v>
      </c>
      <c r="K20" s="6">
        <v>1</v>
      </c>
      <c r="L20" s="5">
        <f t="shared" si="0"/>
        <v>5</v>
      </c>
      <c r="M20" s="35">
        <f t="shared" si="1"/>
        <v>6.25</v>
      </c>
      <c r="N20" s="34"/>
      <c r="O20" s="36">
        <v>8</v>
      </c>
      <c r="Q20" s="40">
        <f t="shared" si="2"/>
        <v>42.25</v>
      </c>
      <c r="R20" s="41"/>
    </row>
    <row r="21" spans="1:18">
      <c r="B21" s="31">
        <v>3</v>
      </c>
      <c r="C21" s="31" t="s">
        <v>39</v>
      </c>
      <c r="D21" s="32" t="s">
        <v>40</v>
      </c>
      <c r="E21" s="33" t="s">
        <v>41</v>
      </c>
      <c r="F21" s="2">
        <v>1</v>
      </c>
      <c r="G21" s="2">
        <v>0</v>
      </c>
      <c r="H21" s="2">
        <v>1</v>
      </c>
      <c r="I21" s="6">
        <v>1</v>
      </c>
      <c r="J21" s="6">
        <v>1</v>
      </c>
      <c r="K21" s="6">
        <v>1</v>
      </c>
      <c r="L21" s="5">
        <f t="shared" si="0"/>
        <v>5</v>
      </c>
      <c r="M21" s="35">
        <f t="shared" si="1"/>
        <v>6.25</v>
      </c>
      <c r="N21" s="34"/>
      <c r="O21" s="36">
        <v>15</v>
      </c>
      <c r="Q21" s="40">
        <f t="shared" si="2"/>
        <v>73.75</v>
      </c>
      <c r="R21" s="41"/>
    </row>
    <row r="22" spans="1:18">
      <c r="B22" s="31">
        <v>3</v>
      </c>
      <c r="C22" s="31" t="s">
        <v>39</v>
      </c>
      <c r="D22" s="32" t="s">
        <v>60</v>
      </c>
      <c r="E22" s="33" t="s">
        <v>61</v>
      </c>
      <c r="F22" s="2">
        <v>1</v>
      </c>
      <c r="G22" s="2">
        <v>1</v>
      </c>
      <c r="H22" s="2">
        <v>1</v>
      </c>
      <c r="I22" s="6">
        <v>1</v>
      </c>
      <c r="J22" s="6">
        <v>1</v>
      </c>
      <c r="K22" s="6">
        <v>1</v>
      </c>
      <c r="L22" s="5">
        <f t="shared" si="0"/>
        <v>6</v>
      </c>
      <c r="M22" s="35">
        <f t="shared" si="1"/>
        <v>7.5</v>
      </c>
      <c r="N22" s="34"/>
      <c r="O22" s="36">
        <v>15</v>
      </c>
      <c r="Q22" s="40">
        <f t="shared" si="2"/>
        <v>75</v>
      </c>
      <c r="R22" s="41"/>
    </row>
    <row r="23" spans="1:18">
      <c r="B23" s="31">
        <v>3</v>
      </c>
      <c r="C23" s="31" t="s">
        <v>34</v>
      </c>
      <c r="D23" s="32" t="s">
        <v>80</v>
      </c>
      <c r="E23" s="33" t="s">
        <v>81</v>
      </c>
      <c r="F23" s="2">
        <v>1</v>
      </c>
      <c r="G23" s="2">
        <v>0</v>
      </c>
      <c r="H23" s="2">
        <v>1</v>
      </c>
      <c r="I23" s="6">
        <v>1</v>
      </c>
      <c r="J23" s="6">
        <v>1</v>
      </c>
      <c r="K23" s="6">
        <v>1</v>
      </c>
      <c r="L23" s="5">
        <f t="shared" si="0"/>
        <v>5</v>
      </c>
      <c r="M23" s="35">
        <f t="shared" si="1"/>
        <v>6.25</v>
      </c>
      <c r="N23" s="34"/>
      <c r="O23" s="36">
        <v>15</v>
      </c>
      <c r="Q23" s="40">
        <f t="shared" si="2"/>
        <v>73.75</v>
      </c>
      <c r="R23" s="41"/>
    </row>
    <row r="24" spans="1:18">
      <c r="B24" s="31">
        <v>3</v>
      </c>
      <c r="C24" s="31" t="s">
        <v>34</v>
      </c>
      <c r="D24" s="32" t="s">
        <v>100</v>
      </c>
      <c r="E24" s="33" t="s">
        <v>101</v>
      </c>
      <c r="F24" s="2">
        <v>1</v>
      </c>
      <c r="G24" s="2">
        <v>0</v>
      </c>
      <c r="H24" s="2">
        <v>1</v>
      </c>
      <c r="I24" s="6">
        <v>1</v>
      </c>
      <c r="J24" s="6">
        <v>1</v>
      </c>
      <c r="K24" s="6">
        <v>0</v>
      </c>
      <c r="L24" s="5">
        <f t="shared" si="0"/>
        <v>4</v>
      </c>
      <c r="M24" s="35">
        <f t="shared" si="1"/>
        <v>5</v>
      </c>
      <c r="N24" s="34"/>
      <c r="O24" s="36">
        <v>0</v>
      </c>
      <c r="Q24" s="40">
        <f t="shared" si="2"/>
        <v>5</v>
      </c>
      <c r="R24" s="41"/>
    </row>
    <row r="25" spans="1:18">
      <c r="B25" s="31">
        <v>3</v>
      </c>
      <c r="C25" s="31" t="s">
        <v>39</v>
      </c>
      <c r="D25" s="32" t="s">
        <v>120</v>
      </c>
      <c r="E25" s="33" t="s">
        <v>121</v>
      </c>
      <c r="F25" s="2">
        <v>1</v>
      </c>
      <c r="G25" s="2">
        <v>1</v>
      </c>
      <c r="H25" s="2">
        <v>1</v>
      </c>
      <c r="I25" s="6">
        <v>1</v>
      </c>
      <c r="J25" s="6">
        <v>1</v>
      </c>
      <c r="K25" s="6">
        <v>1</v>
      </c>
      <c r="L25" s="5">
        <f t="shared" si="0"/>
        <v>6</v>
      </c>
      <c r="M25" s="35">
        <f t="shared" si="1"/>
        <v>7.5</v>
      </c>
      <c r="N25" s="34"/>
      <c r="O25" s="36">
        <v>15</v>
      </c>
      <c r="Q25" s="40">
        <f t="shared" si="2"/>
        <v>75</v>
      </c>
      <c r="R25" s="41"/>
    </row>
    <row r="26" spans="1:18">
      <c r="B26" s="31">
        <v>3</v>
      </c>
      <c r="C26" s="31" t="s">
        <v>39</v>
      </c>
      <c r="D26" s="32" t="s">
        <v>140</v>
      </c>
      <c r="E26" s="33" t="s">
        <v>172</v>
      </c>
      <c r="F26" s="2">
        <v>1</v>
      </c>
      <c r="G26" s="2">
        <v>1</v>
      </c>
      <c r="H26" s="2">
        <v>1</v>
      </c>
      <c r="I26" s="6">
        <v>1</v>
      </c>
      <c r="J26" s="6">
        <v>1</v>
      </c>
      <c r="K26" s="6">
        <v>1</v>
      </c>
      <c r="L26" s="5">
        <f t="shared" si="0"/>
        <v>6</v>
      </c>
      <c r="M26" s="35">
        <f t="shared" si="1"/>
        <v>7.5</v>
      </c>
      <c r="N26" s="34"/>
      <c r="O26" s="36">
        <v>15</v>
      </c>
      <c r="Q26" s="40">
        <f t="shared" si="2"/>
        <v>75</v>
      </c>
      <c r="R26" s="41"/>
    </row>
    <row r="27" spans="1:18">
      <c r="B27" s="31">
        <v>3</v>
      </c>
      <c r="C27" s="31" t="s">
        <v>34</v>
      </c>
      <c r="D27" s="32" t="s">
        <v>159</v>
      </c>
      <c r="E27" s="33" t="s">
        <v>160</v>
      </c>
      <c r="F27" s="2">
        <v>1</v>
      </c>
      <c r="G27" s="2">
        <v>0</v>
      </c>
      <c r="H27" s="2">
        <v>0</v>
      </c>
      <c r="I27" s="6">
        <v>0</v>
      </c>
      <c r="J27" s="6">
        <v>1</v>
      </c>
      <c r="K27" s="6">
        <v>1</v>
      </c>
      <c r="L27" s="5">
        <f t="shared" si="0"/>
        <v>3</v>
      </c>
      <c r="M27" s="35">
        <f t="shared" si="1"/>
        <v>3.75</v>
      </c>
      <c r="N27" s="34"/>
      <c r="O27" s="36">
        <v>15</v>
      </c>
      <c r="Q27" s="40">
        <f t="shared" si="2"/>
        <v>71.25</v>
      </c>
      <c r="R27" s="41"/>
    </row>
    <row r="28" spans="1:18">
      <c r="B28" s="31">
        <v>3</v>
      </c>
      <c r="C28" s="31" t="s">
        <v>39</v>
      </c>
      <c r="D28" s="32" t="s">
        <v>180</v>
      </c>
      <c r="E28" s="33" t="s">
        <v>181</v>
      </c>
      <c r="F28" s="2">
        <v>0</v>
      </c>
      <c r="G28" s="2">
        <v>1</v>
      </c>
      <c r="H28" s="2">
        <v>1</v>
      </c>
      <c r="I28" s="6">
        <v>1</v>
      </c>
      <c r="J28" s="6">
        <v>1</v>
      </c>
      <c r="K28" s="6">
        <v>0</v>
      </c>
      <c r="L28" s="5">
        <f t="shared" si="0"/>
        <v>4</v>
      </c>
      <c r="M28" s="35">
        <f t="shared" si="1"/>
        <v>5</v>
      </c>
      <c r="N28" s="34"/>
      <c r="O28" s="36">
        <v>0</v>
      </c>
      <c r="Q28" s="40">
        <f t="shared" si="2"/>
        <v>5</v>
      </c>
      <c r="R28" s="41"/>
    </row>
    <row r="29" spans="1:18">
      <c r="B29" s="46">
        <v>4</v>
      </c>
      <c r="C29" s="46" t="s">
        <v>34</v>
      </c>
      <c r="D29" s="47" t="s">
        <v>42</v>
      </c>
      <c r="E29" s="48" t="s">
        <v>43</v>
      </c>
      <c r="F29" s="2">
        <v>1</v>
      </c>
      <c r="G29" s="2">
        <v>0</v>
      </c>
      <c r="H29" s="2">
        <v>1</v>
      </c>
      <c r="I29" s="6">
        <v>1</v>
      </c>
      <c r="J29" s="6">
        <v>1</v>
      </c>
      <c r="K29" s="6">
        <v>1</v>
      </c>
      <c r="L29" s="5">
        <f t="shared" si="0"/>
        <v>5</v>
      </c>
      <c r="M29" s="35">
        <f t="shared" si="1"/>
        <v>6.25</v>
      </c>
      <c r="N29" s="34"/>
      <c r="O29" s="36">
        <v>13</v>
      </c>
      <c r="Q29" s="40">
        <f t="shared" si="2"/>
        <v>64.75</v>
      </c>
      <c r="R29" s="41"/>
    </row>
    <row r="30" spans="1:18">
      <c r="B30" s="46">
        <v>4</v>
      </c>
      <c r="C30" s="46" t="s">
        <v>39</v>
      </c>
      <c r="D30" s="47" t="s">
        <v>62</v>
      </c>
      <c r="E30" s="48" t="s">
        <v>63</v>
      </c>
      <c r="F30" s="2">
        <v>1</v>
      </c>
      <c r="G30" s="2">
        <v>1</v>
      </c>
      <c r="H30" s="2">
        <v>1</v>
      </c>
      <c r="I30" s="6">
        <v>1</v>
      </c>
      <c r="J30" s="6">
        <v>1</v>
      </c>
      <c r="K30" s="6">
        <v>1</v>
      </c>
      <c r="L30" s="5">
        <f t="shared" si="0"/>
        <v>6</v>
      </c>
      <c r="M30" s="35">
        <f t="shared" si="1"/>
        <v>7.5</v>
      </c>
      <c r="N30" s="34"/>
      <c r="O30" s="36">
        <v>13</v>
      </c>
      <c r="Q30" s="40">
        <f t="shared" si="2"/>
        <v>66</v>
      </c>
      <c r="R30" s="41"/>
    </row>
    <row r="31" spans="1:18">
      <c r="A31" s="42"/>
      <c r="B31" s="46">
        <v>4</v>
      </c>
      <c r="C31" s="46" t="s">
        <v>39</v>
      </c>
      <c r="D31" s="47" t="s">
        <v>82</v>
      </c>
      <c r="E31" s="48" t="s">
        <v>83</v>
      </c>
      <c r="F31" s="2">
        <v>1</v>
      </c>
      <c r="G31" s="2">
        <v>0</v>
      </c>
      <c r="H31" s="2">
        <v>1</v>
      </c>
      <c r="I31" s="6">
        <v>1</v>
      </c>
      <c r="J31" s="6">
        <v>1</v>
      </c>
      <c r="K31" s="6">
        <v>1</v>
      </c>
      <c r="L31" s="5">
        <f t="shared" si="0"/>
        <v>5</v>
      </c>
      <c r="M31" s="35">
        <f t="shared" si="1"/>
        <v>6.25</v>
      </c>
      <c r="N31" s="34"/>
      <c r="O31" s="36">
        <v>13</v>
      </c>
      <c r="Q31" s="40">
        <f t="shared" si="2"/>
        <v>64.75</v>
      </c>
      <c r="R31" s="41"/>
    </row>
    <row r="32" spans="1:18">
      <c r="B32" s="46">
        <v>4</v>
      </c>
      <c r="C32" s="46" t="s">
        <v>34</v>
      </c>
      <c r="D32" s="47" t="s">
        <v>102</v>
      </c>
      <c r="E32" s="48" t="s">
        <v>103</v>
      </c>
      <c r="F32" s="2">
        <v>1</v>
      </c>
      <c r="G32" s="2">
        <v>0</v>
      </c>
      <c r="H32" s="2">
        <v>1</v>
      </c>
      <c r="I32" s="6">
        <v>1</v>
      </c>
      <c r="J32" s="6">
        <v>1</v>
      </c>
      <c r="K32" s="6">
        <v>1</v>
      </c>
      <c r="L32" s="5">
        <f t="shared" si="0"/>
        <v>5</v>
      </c>
      <c r="M32" s="35">
        <f t="shared" si="1"/>
        <v>6.25</v>
      </c>
      <c r="N32" s="34"/>
      <c r="O32" s="36">
        <v>13</v>
      </c>
      <c r="Q32" s="40">
        <f t="shared" si="2"/>
        <v>64.75</v>
      </c>
      <c r="R32" s="41"/>
    </row>
    <row r="33" spans="2:18">
      <c r="B33" s="46">
        <v>4</v>
      </c>
      <c r="C33" s="46" t="s">
        <v>39</v>
      </c>
      <c r="D33" s="47" t="s">
        <v>122</v>
      </c>
      <c r="E33" s="48" t="s">
        <v>123</v>
      </c>
      <c r="F33" s="2">
        <v>1</v>
      </c>
      <c r="G33" s="2">
        <v>1</v>
      </c>
      <c r="H33" s="2">
        <v>1</v>
      </c>
      <c r="I33" s="6">
        <v>0</v>
      </c>
      <c r="J33" s="6">
        <v>1</v>
      </c>
      <c r="K33" s="6">
        <v>1</v>
      </c>
      <c r="L33" s="5">
        <f t="shared" si="0"/>
        <v>5</v>
      </c>
      <c r="M33" s="35">
        <f t="shared" si="1"/>
        <v>6.25</v>
      </c>
      <c r="N33" s="34"/>
      <c r="O33" s="36">
        <v>13</v>
      </c>
      <c r="Q33" s="40">
        <f t="shared" si="2"/>
        <v>64.75</v>
      </c>
      <c r="R33" s="41"/>
    </row>
    <row r="34" spans="2:18">
      <c r="B34" s="46">
        <v>4</v>
      </c>
      <c r="C34" s="46" t="s">
        <v>39</v>
      </c>
      <c r="D34" s="47" t="s">
        <v>141</v>
      </c>
      <c r="E34" s="48" t="s">
        <v>142</v>
      </c>
      <c r="F34" s="2">
        <v>1</v>
      </c>
      <c r="G34" s="2">
        <v>1</v>
      </c>
      <c r="H34" s="2">
        <v>0</v>
      </c>
      <c r="I34" s="6">
        <v>1</v>
      </c>
      <c r="J34" s="6">
        <v>0</v>
      </c>
      <c r="K34" s="6">
        <v>1</v>
      </c>
      <c r="L34" s="5">
        <f t="shared" si="0"/>
        <v>4</v>
      </c>
      <c r="M34" s="35">
        <f t="shared" si="1"/>
        <v>5</v>
      </c>
      <c r="N34" s="34"/>
      <c r="O34" s="36">
        <v>13</v>
      </c>
      <c r="Q34" s="40">
        <f t="shared" si="2"/>
        <v>63.5</v>
      </c>
      <c r="R34" s="41"/>
    </row>
    <row r="35" spans="2:18">
      <c r="B35" s="46">
        <v>4</v>
      </c>
      <c r="C35" s="46" t="s">
        <v>34</v>
      </c>
      <c r="D35" s="47" t="s">
        <v>161</v>
      </c>
      <c r="E35" s="48" t="s">
        <v>162</v>
      </c>
      <c r="F35" s="2">
        <v>1</v>
      </c>
      <c r="G35" s="2">
        <v>0</v>
      </c>
      <c r="H35" s="2">
        <v>0</v>
      </c>
      <c r="I35" s="6">
        <v>1</v>
      </c>
      <c r="J35" s="6">
        <v>0</v>
      </c>
      <c r="K35" s="6">
        <v>0</v>
      </c>
      <c r="L35" s="5">
        <f t="shared" si="0"/>
        <v>2</v>
      </c>
      <c r="M35" s="35">
        <f t="shared" si="1"/>
        <v>2.5</v>
      </c>
      <c r="N35" s="34"/>
      <c r="O35" s="36">
        <v>0</v>
      </c>
      <c r="Q35" s="40">
        <f t="shared" si="2"/>
        <v>2.5</v>
      </c>
      <c r="R35" s="41"/>
    </row>
    <row r="36" spans="2:18" ht="15.75" customHeight="1">
      <c r="B36" s="46">
        <v>4</v>
      </c>
      <c r="C36" s="46" t="s">
        <v>39</v>
      </c>
      <c r="D36" s="47" t="s">
        <v>183</v>
      </c>
      <c r="E36" s="48" t="s">
        <v>182</v>
      </c>
      <c r="F36" s="2">
        <v>0</v>
      </c>
      <c r="G36" s="2">
        <v>1</v>
      </c>
      <c r="H36" s="2">
        <v>1</v>
      </c>
      <c r="I36" s="6">
        <v>1</v>
      </c>
      <c r="J36" s="6">
        <v>0</v>
      </c>
      <c r="K36" s="6">
        <v>1</v>
      </c>
      <c r="L36" s="5">
        <f t="shared" si="0"/>
        <v>4</v>
      </c>
      <c r="M36" s="35">
        <f t="shared" si="1"/>
        <v>5</v>
      </c>
      <c r="N36" s="34"/>
      <c r="O36" s="36">
        <v>13</v>
      </c>
      <c r="Q36" s="40">
        <f t="shared" si="2"/>
        <v>63.5</v>
      </c>
      <c r="R36" s="41"/>
    </row>
    <row r="37" spans="2:18" ht="15.75" customHeight="1">
      <c r="B37" s="31">
        <v>5</v>
      </c>
      <c r="C37" s="31" t="s">
        <v>39</v>
      </c>
      <c r="D37" s="32" t="s">
        <v>44</v>
      </c>
      <c r="E37" s="33" t="s">
        <v>45</v>
      </c>
      <c r="F37" s="2">
        <v>1</v>
      </c>
      <c r="G37" s="2">
        <v>1</v>
      </c>
      <c r="H37" s="2">
        <v>1</v>
      </c>
      <c r="I37" s="6">
        <v>1</v>
      </c>
      <c r="J37" s="6">
        <v>1</v>
      </c>
      <c r="K37" s="6">
        <v>1</v>
      </c>
      <c r="L37" s="5">
        <f t="shared" ref="L37:L68" si="3">SUM(F37:K37)</f>
        <v>6</v>
      </c>
      <c r="M37" s="35">
        <f t="shared" ref="M37:M68" si="4">L37/8*10</f>
        <v>7.5</v>
      </c>
      <c r="N37" s="34"/>
      <c r="O37" s="36">
        <v>18</v>
      </c>
      <c r="Q37" s="40">
        <f t="shared" si="2"/>
        <v>88.5</v>
      </c>
      <c r="R37" s="41"/>
    </row>
    <row r="38" spans="2:18" ht="15.75" customHeight="1">
      <c r="B38" s="31">
        <v>5</v>
      </c>
      <c r="C38" s="31" t="s">
        <v>39</v>
      </c>
      <c r="D38" s="32" t="s">
        <v>64</v>
      </c>
      <c r="E38" s="33" t="s">
        <v>65</v>
      </c>
      <c r="F38" s="2">
        <v>1</v>
      </c>
      <c r="G38" s="2">
        <v>1</v>
      </c>
      <c r="H38" s="2">
        <v>1</v>
      </c>
      <c r="I38" s="6">
        <v>0</v>
      </c>
      <c r="J38" s="6">
        <v>1</v>
      </c>
      <c r="K38" s="6">
        <v>1</v>
      </c>
      <c r="L38" s="5">
        <f t="shared" si="3"/>
        <v>5</v>
      </c>
      <c r="M38" s="35">
        <f t="shared" si="4"/>
        <v>6.25</v>
      </c>
      <c r="N38" s="34"/>
      <c r="O38" s="36">
        <v>18</v>
      </c>
      <c r="Q38" s="40">
        <f t="shared" si="2"/>
        <v>87.25</v>
      </c>
      <c r="R38" s="41"/>
    </row>
    <row r="39" spans="2:18" ht="15.75" customHeight="1">
      <c r="B39" s="31">
        <v>5</v>
      </c>
      <c r="C39" s="31" t="s">
        <v>39</v>
      </c>
      <c r="D39" s="32" t="s">
        <v>84</v>
      </c>
      <c r="E39" s="33" t="s">
        <v>85</v>
      </c>
      <c r="F39" s="2">
        <v>1</v>
      </c>
      <c r="G39" s="2">
        <v>1</v>
      </c>
      <c r="H39" s="2">
        <v>1</v>
      </c>
      <c r="I39" s="6">
        <v>1</v>
      </c>
      <c r="J39" s="6">
        <v>1</v>
      </c>
      <c r="K39" s="6">
        <v>1</v>
      </c>
      <c r="L39" s="5">
        <f t="shared" si="3"/>
        <v>6</v>
      </c>
      <c r="M39" s="35">
        <f t="shared" si="4"/>
        <v>7.5</v>
      </c>
      <c r="N39" s="34"/>
      <c r="O39" s="36">
        <v>18</v>
      </c>
      <c r="Q39" s="40">
        <f t="shared" si="2"/>
        <v>88.5</v>
      </c>
      <c r="R39" s="41"/>
    </row>
    <row r="40" spans="2:18" ht="15.75" customHeight="1">
      <c r="B40" s="31">
        <v>5</v>
      </c>
      <c r="C40" s="31" t="s">
        <v>39</v>
      </c>
      <c r="D40" s="32" t="s">
        <v>104</v>
      </c>
      <c r="E40" s="33" t="s">
        <v>105</v>
      </c>
      <c r="F40" s="2">
        <v>1</v>
      </c>
      <c r="G40" s="2">
        <v>1</v>
      </c>
      <c r="H40" s="2">
        <v>1</v>
      </c>
      <c r="I40" s="6">
        <v>1</v>
      </c>
      <c r="J40" s="6">
        <v>1</v>
      </c>
      <c r="K40" s="6">
        <v>1</v>
      </c>
      <c r="L40" s="5">
        <f t="shared" si="3"/>
        <v>6</v>
      </c>
      <c r="M40" s="35">
        <f t="shared" si="4"/>
        <v>7.5</v>
      </c>
      <c r="N40" s="34"/>
      <c r="O40" s="36">
        <v>18</v>
      </c>
      <c r="Q40" s="40">
        <f t="shared" si="2"/>
        <v>88.5</v>
      </c>
      <c r="R40" s="41"/>
    </row>
    <row r="41" spans="2:18">
      <c r="B41" s="31">
        <v>5</v>
      </c>
      <c r="C41" s="31" t="s">
        <v>39</v>
      </c>
      <c r="D41" s="32" t="s">
        <v>124</v>
      </c>
      <c r="E41" s="33" t="s">
        <v>125</v>
      </c>
      <c r="F41" s="2">
        <v>1</v>
      </c>
      <c r="G41" s="2">
        <v>1</v>
      </c>
      <c r="H41" s="2">
        <v>1</v>
      </c>
      <c r="I41" s="6">
        <v>1</v>
      </c>
      <c r="J41" s="6">
        <v>1</v>
      </c>
      <c r="K41" s="6">
        <v>1</v>
      </c>
      <c r="L41" s="5">
        <f t="shared" si="3"/>
        <v>6</v>
      </c>
      <c r="M41" s="35">
        <f t="shared" si="4"/>
        <v>7.5</v>
      </c>
      <c r="N41" s="34"/>
      <c r="O41" s="36">
        <v>18</v>
      </c>
      <c r="Q41" s="40">
        <f t="shared" si="2"/>
        <v>88.5</v>
      </c>
      <c r="R41" s="41"/>
    </row>
    <row r="42" spans="2:18">
      <c r="B42" s="31">
        <v>5</v>
      </c>
      <c r="C42" s="31" t="s">
        <v>34</v>
      </c>
      <c r="D42" s="32" t="s">
        <v>143</v>
      </c>
      <c r="E42" s="33" t="s">
        <v>144</v>
      </c>
      <c r="F42" s="2">
        <v>1</v>
      </c>
      <c r="G42" s="2">
        <v>1</v>
      </c>
      <c r="H42" s="2">
        <v>1</v>
      </c>
      <c r="I42" s="6">
        <v>1</v>
      </c>
      <c r="J42" s="6">
        <v>1</v>
      </c>
      <c r="K42" s="6">
        <v>1</v>
      </c>
      <c r="L42" s="5">
        <f t="shared" si="3"/>
        <v>6</v>
      </c>
      <c r="M42" s="35">
        <f t="shared" si="4"/>
        <v>7.5</v>
      </c>
      <c r="N42" s="34"/>
      <c r="O42" s="36">
        <v>18</v>
      </c>
      <c r="Q42" s="40">
        <f t="shared" si="2"/>
        <v>88.5</v>
      </c>
      <c r="R42" s="41"/>
    </row>
    <row r="43" spans="2:18">
      <c r="B43" s="31">
        <v>5</v>
      </c>
      <c r="C43" s="31" t="s">
        <v>34</v>
      </c>
      <c r="D43" s="32" t="s">
        <v>163</v>
      </c>
      <c r="E43" s="33" t="s">
        <v>164</v>
      </c>
      <c r="F43" s="2">
        <v>1</v>
      </c>
      <c r="G43" s="2">
        <v>1</v>
      </c>
      <c r="H43" s="2">
        <v>1</v>
      </c>
      <c r="I43" s="6">
        <v>1</v>
      </c>
      <c r="J43" s="6">
        <v>1</v>
      </c>
      <c r="K43" s="6">
        <v>0</v>
      </c>
      <c r="L43" s="5">
        <f t="shared" si="3"/>
        <v>5</v>
      </c>
      <c r="M43" s="35">
        <f t="shared" si="4"/>
        <v>6.25</v>
      </c>
      <c r="N43" s="34"/>
      <c r="O43" s="36">
        <v>0</v>
      </c>
      <c r="Q43" s="40">
        <f t="shared" si="2"/>
        <v>6.25</v>
      </c>
      <c r="R43" s="41"/>
    </row>
    <row r="44" spans="2:18">
      <c r="B44" s="31">
        <v>5</v>
      </c>
      <c r="C44" s="31" t="s">
        <v>34</v>
      </c>
      <c r="D44" s="32" t="s">
        <v>184</v>
      </c>
      <c r="E44" s="33" t="s">
        <v>185</v>
      </c>
      <c r="F44" s="2">
        <v>0</v>
      </c>
      <c r="G44" s="2">
        <v>1</v>
      </c>
      <c r="H44" s="2">
        <v>1</v>
      </c>
      <c r="I44" s="6">
        <v>0</v>
      </c>
      <c r="J44" s="6">
        <v>0</v>
      </c>
      <c r="K44" s="6">
        <v>0</v>
      </c>
      <c r="L44" s="5">
        <f t="shared" si="3"/>
        <v>2</v>
      </c>
      <c r="M44" s="35">
        <f t="shared" si="4"/>
        <v>2.5</v>
      </c>
      <c r="N44" s="34"/>
      <c r="O44" s="36">
        <v>0</v>
      </c>
      <c r="Q44" s="40">
        <f t="shared" si="2"/>
        <v>2.5</v>
      </c>
      <c r="R44" s="41"/>
    </row>
    <row r="45" spans="2:18">
      <c r="B45" s="46">
        <v>6</v>
      </c>
      <c r="C45" s="46" t="s">
        <v>39</v>
      </c>
      <c r="D45" s="47" t="s">
        <v>46</v>
      </c>
      <c r="E45" s="48" t="s">
        <v>47</v>
      </c>
      <c r="F45" s="2">
        <v>1</v>
      </c>
      <c r="G45" s="2">
        <v>1</v>
      </c>
      <c r="H45" s="2">
        <v>1</v>
      </c>
      <c r="I45" s="6">
        <v>1</v>
      </c>
      <c r="J45" s="6">
        <v>1</v>
      </c>
      <c r="K45" s="6">
        <v>1</v>
      </c>
      <c r="L45" s="5">
        <f t="shared" si="3"/>
        <v>6</v>
      </c>
      <c r="M45" s="35">
        <f t="shared" si="4"/>
        <v>7.5</v>
      </c>
      <c r="N45" s="34"/>
      <c r="O45" s="36">
        <v>16</v>
      </c>
      <c r="Q45" s="40">
        <f t="shared" si="2"/>
        <v>79.5</v>
      </c>
      <c r="R45" s="41"/>
    </row>
    <row r="46" spans="2:18">
      <c r="B46" s="46">
        <v>6</v>
      </c>
      <c r="C46" s="46" t="s">
        <v>39</v>
      </c>
      <c r="D46" s="47" t="s">
        <v>66</v>
      </c>
      <c r="E46" s="48" t="s">
        <v>67</v>
      </c>
      <c r="F46" s="2">
        <v>1</v>
      </c>
      <c r="G46" s="2">
        <v>1</v>
      </c>
      <c r="H46" s="2">
        <v>1</v>
      </c>
      <c r="I46" s="6">
        <v>1</v>
      </c>
      <c r="J46" s="6">
        <v>1</v>
      </c>
      <c r="K46" s="6">
        <v>1</v>
      </c>
      <c r="L46" s="5">
        <f t="shared" si="3"/>
        <v>6</v>
      </c>
      <c r="M46" s="35">
        <f t="shared" si="4"/>
        <v>7.5</v>
      </c>
      <c r="N46" s="34"/>
      <c r="O46" s="36">
        <v>16</v>
      </c>
      <c r="Q46" s="40">
        <f t="shared" si="2"/>
        <v>79.5</v>
      </c>
      <c r="R46" s="41"/>
    </row>
    <row r="47" spans="2:18">
      <c r="B47" s="46">
        <v>6</v>
      </c>
      <c r="C47" s="46" t="s">
        <v>34</v>
      </c>
      <c r="D47" s="47" t="s">
        <v>86</v>
      </c>
      <c r="E47" s="48" t="s">
        <v>87</v>
      </c>
      <c r="F47" s="2">
        <v>1</v>
      </c>
      <c r="G47" s="2">
        <v>1</v>
      </c>
      <c r="H47" s="2">
        <v>1</v>
      </c>
      <c r="I47" s="6">
        <v>1</v>
      </c>
      <c r="J47" s="6">
        <v>1</v>
      </c>
      <c r="K47" s="6">
        <v>1</v>
      </c>
      <c r="L47" s="5">
        <f t="shared" si="3"/>
        <v>6</v>
      </c>
      <c r="M47" s="35">
        <f t="shared" si="4"/>
        <v>7.5</v>
      </c>
      <c r="N47" s="34"/>
      <c r="O47" s="36">
        <v>16</v>
      </c>
      <c r="Q47" s="40">
        <f t="shared" si="2"/>
        <v>79.5</v>
      </c>
      <c r="R47" s="41"/>
    </row>
    <row r="48" spans="2:18">
      <c r="B48" s="46">
        <v>6</v>
      </c>
      <c r="C48" s="46" t="s">
        <v>39</v>
      </c>
      <c r="D48" s="47" t="s">
        <v>106</v>
      </c>
      <c r="E48" s="48" t="s">
        <v>107</v>
      </c>
      <c r="F48" s="2">
        <v>1</v>
      </c>
      <c r="G48" s="2">
        <v>1</v>
      </c>
      <c r="H48" s="2">
        <v>1</v>
      </c>
      <c r="I48" s="6">
        <v>1</v>
      </c>
      <c r="J48" s="6">
        <v>1</v>
      </c>
      <c r="K48" s="6">
        <v>1</v>
      </c>
      <c r="L48" s="5">
        <f t="shared" si="3"/>
        <v>6</v>
      </c>
      <c r="M48" s="35">
        <f t="shared" si="4"/>
        <v>7.5</v>
      </c>
      <c r="N48" s="34"/>
      <c r="O48" s="36">
        <v>16</v>
      </c>
      <c r="Q48" s="40">
        <f t="shared" si="2"/>
        <v>79.5</v>
      </c>
      <c r="R48" s="41"/>
    </row>
    <row r="49" spans="1:18">
      <c r="B49" s="46">
        <v>6</v>
      </c>
      <c r="C49" s="46" t="s">
        <v>39</v>
      </c>
      <c r="D49" s="47" t="s">
        <v>126</v>
      </c>
      <c r="E49" s="48" t="s">
        <v>127</v>
      </c>
      <c r="F49" s="2">
        <v>1</v>
      </c>
      <c r="G49" s="2">
        <v>1</v>
      </c>
      <c r="H49" s="2">
        <v>1</v>
      </c>
      <c r="I49" s="6">
        <v>0</v>
      </c>
      <c r="J49" s="6">
        <v>0</v>
      </c>
      <c r="K49" s="6">
        <v>1</v>
      </c>
      <c r="L49" s="5">
        <f t="shared" si="3"/>
        <v>4</v>
      </c>
      <c r="M49" s="35">
        <f t="shared" si="4"/>
        <v>5</v>
      </c>
      <c r="N49" s="34"/>
      <c r="O49" s="36">
        <v>16</v>
      </c>
      <c r="Q49" s="40">
        <f t="shared" si="2"/>
        <v>77</v>
      </c>
      <c r="R49" s="41"/>
    </row>
    <row r="50" spans="1:18">
      <c r="B50" s="46">
        <v>6</v>
      </c>
      <c r="C50" s="46" t="s">
        <v>34</v>
      </c>
      <c r="D50" s="47" t="s">
        <v>145</v>
      </c>
      <c r="E50" s="48" t="s">
        <v>146</v>
      </c>
      <c r="F50" s="2">
        <v>1</v>
      </c>
      <c r="G50" s="2">
        <v>1</v>
      </c>
      <c r="H50" s="2">
        <v>1</v>
      </c>
      <c r="I50" s="6">
        <v>1</v>
      </c>
      <c r="J50" s="6">
        <v>1</v>
      </c>
      <c r="K50" s="6">
        <v>1</v>
      </c>
      <c r="L50" s="5">
        <f t="shared" si="3"/>
        <v>6</v>
      </c>
      <c r="M50" s="35">
        <f t="shared" si="4"/>
        <v>7.5</v>
      </c>
      <c r="N50" s="34"/>
      <c r="O50" s="36">
        <v>16</v>
      </c>
      <c r="Q50" s="40">
        <f t="shared" si="2"/>
        <v>79.5</v>
      </c>
      <c r="R50" s="41"/>
    </row>
    <row r="51" spans="1:18">
      <c r="B51" s="46">
        <v>6</v>
      </c>
      <c r="C51" s="46" t="s">
        <v>34</v>
      </c>
      <c r="D51" s="47" t="s">
        <v>100</v>
      </c>
      <c r="E51" s="48" t="s">
        <v>165</v>
      </c>
      <c r="F51" s="2">
        <v>1</v>
      </c>
      <c r="G51" s="2">
        <v>1</v>
      </c>
      <c r="H51" s="2">
        <v>1</v>
      </c>
      <c r="I51" s="6">
        <v>1</v>
      </c>
      <c r="J51" s="6">
        <v>1</v>
      </c>
      <c r="K51" s="6">
        <v>1</v>
      </c>
      <c r="L51" s="5">
        <f t="shared" si="3"/>
        <v>6</v>
      </c>
      <c r="M51" s="35">
        <f t="shared" si="4"/>
        <v>7.5</v>
      </c>
      <c r="N51" s="34"/>
      <c r="O51" s="36">
        <v>16</v>
      </c>
      <c r="Q51" s="40">
        <f t="shared" si="2"/>
        <v>79.5</v>
      </c>
      <c r="R51" s="41"/>
    </row>
    <row r="52" spans="1:18">
      <c r="B52" s="46">
        <v>6</v>
      </c>
      <c r="C52" s="46" t="s">
        <v>39</v>
      </c>
      <c r="D52" s="47" t="s">
        <v>186</v>
      </c>
      <c r="E52" s="48" t="s">
        <v>187</v>
      </c>
      <c r="F52" s="2">
        <v>0</v>
      </c>
      <c r="G52" s="2">
        <v>1</v>
      </c>
      <c r="H52" s="2">
        <v>1</v>
      </c>
      <c r="I52" s="6">
        <v>1</v>
      </c>
      <c r="J52" s="6">
        <v>1</v>
      </c>
      <c r="K52" s="6">
        <v>1</v>
      </c>
      <c r="L52" s="5">
        <f t="shared" si="3"/>
        <v>5</v>
      </c>
      <c r="M52" s="35">
        <f t="shared" si="4"/>
        <v>6.25</v>
      </c>
      <c r="N52" s="34"/>
      <c r="O52" s="36">
        <v>16</v>
      </c>
      <c r="Q52" s="40">
        <f t="shared" si="2"/>
        <v>78.25</v>
      </c>
      <c r="R52" s="41"/>
    </row>
    <row r="53" spans="1:18">
      <c r="B53" s="31">
        <v>7</v>
      </c>
      <c r="C53" s="31" t="s">
        <v>39</v>
      </c>
      <c r="D53" s="32" t="s">
        <v>48</v>
      </c>
      <c r="E53" s="33" t="s">
        <v>49</v>
      </c>
      <c r="F53" s="2">
        <v>1</v>
      </c>
      <c r="G53" s="2">
        <v>1</v>
      </c>
      <c r="H53" s="2">
        <v>1</v>
      </c>
      <c r="I53" s="6">
        <v>1</v>
      </c>
      <c r="J53" s="6">
        <v>1</v>
      </c>
      <c r="K53" s="6">
        <v>1</v>
      </c>
      <c r="L53" s="5">
        <f t="shared" si="3"/>
        <v>6</v>
      </c>
      <c r="M53" s="35">
        <f t="shared" si="4"/>
        <v>7.5</v>
      </c>
      <c r="N53" s="34"/>
      <c r="O53" s="36">
        <v>12.5</v>
      </c>
      <c r="Q53" s="40">
        <f t="shared" si="2"/>
        <v>63.75</v>
      </c>
      <c r="R53" s="41"/>
    </row>
    <row r="54" spans="1:18">
      <c r="B54" s="31">
        <v>7</v>
      </c>
      <c r="C54" s="31" t="s">
        <v>39</v>
      </c>
      <c r="D54" s="32" t="s">
        <v>68</v>
      </c>
      <c r="E54" s="33" t="s">
        <v>69</v>
      </c>
      <c r="F54" s="2">
        <v>1</v>
      </c>
      <c r="G54" s="2">
        <v>1</v>
      </c>
      <c r="H54" s="2">
        <v>1</v>
      </c>
      <c r="I54" s="6">
        <v>1</v>
      </c>
      <c r="J54" s="6">
        <v>1</v>
      </c>
      <c r="K54" s="6">
        <v>1</v>
      </c>
      <c r="L54" s="5">
        <f t="shared" si="3"/>
        <v>6</v>
      </c>
      <c r="M54" s="35">
        <f t="shared" si="4"/>
        <v>7.5</v>
      </c>
      <c r="N54" s="34"/>
      <c r="O54" s="36">
        <v>12.5</v>
      </c>
      <c r="Q54" s="40">
        <f t="shared" si="2"/>
        <v>63.75</v>
      </c>
      <c r="R54" s="41"/>
    </row>
    <row r="55" spans="1:18">
      <c r="B55" s="31">
        <v>7</v>
      </c>
      <c r="C55" s="31" t="s">
        <v>34</v>
      </c>
      <c r="D55" s="32" t="s">
        <v>88</v>
      </c>
      <c r="E55" s="33" t="s">
        <v>89</v>
      </c>
      <c r="F55" s="2">
        <v>1</v>
      </c>
      <c r="G55" s="2">
        <v>0</v>
      </c>
      <c r="H55" s="2">
        <v>1</v>
      </c>
      <c r="I55" s="6">
        <v>0</v>
      </c>
      <c r="J55" s="6">
        <v>0</v>
      </c>
      <c r="K55" s="6">
        <v>1</v>
      </c>
      <c r="L55" s="5">
        <f t="shared" si="3"/>
        <v>3</v>
      </c>
      <c r="M55" s="35">
        <f t="shared" si="4"/>
        <v>3.75</v>
      </c>
      <c r="N55" s="34"/>
      <c r="O55" s="36">
        <v>12.5</v>
      </c>
      <c r="Q55" s="40">
        <f t="shared" si="2"/>
        <v>60</v>
      </c>
      <c r="R55" s="41"/>
    </row>
    <row r="56" spans="1:18">
      <c r="B56" s="31">
        <v>7</v>
      </c>
      <c r="C56" s="31" t="s">
        <v>39</v>
      </c>
      <c r="D56" s="32" t="s">
        <v>108</v>
      </c>
      <c r="E56" s="33" t="s">
        <v>109</v>
      </c>
      <c r="F56" s="2">
        <v>1</v>
      </c>
      <c r="G56" s="2">
        <v>1</v>
      </c>
      <c r="H56" s="2">
        <v>1</v>
      </c>
      <c r="I56" s="6">
        <v>0</v>
      </c>
      <c r="J56" s="6">
        <v>1</v>
      </c>
      <c r="K56" s="6">
        <v>1</v>
      </c>
      <c r="L56" s="5">
        <f t="shared" si="3"/>
        <v>5</v>
      </c>
      <c r="M56" s="35">
        <f t="shared" si="4"/>
        <v>6.25</v>
      </c>
      <c r="N56" s="34"/>
      <c r="O56" s="36">
        <v>12.5</v>
      </c>
      <c r="Q56" s="40">
        <f t="shared" si="2"/>
        <v>62.5</v>
      </c>
      <c r="R56" s="41"/>
    </row>
    <row r="57" spans="1:18">
      <c r="B57" s="31">
        <v>7</v>
      </c>
      <c r="C57" s="31" t="s">
        <v>34</v>
      </c>
      <c r="D57" s="32" t="s">
        <v>128</v>
      </c>
      <c r="E57" s="33" t="s">
        <v>129</v>
      </c>
      <c r="F57" s="2">
        <v>1</v>
      </c>
      <c r="G57" s="2">
        <v>1</v>
      </c>
      <c r="H57" s="2">
        <v>1</v>
      </c>
      <c r="I57" s="6">
        <v>1</v>
      </c>
      <c r="J57" s="6">
        <v>0</v>
      </c>
      <c r="K57" s="6">
        <v>1</v>
      </c>
      <c r="L57" s="5">
        <f t="shared" si="3"/>
        <v>5</v>
      </c>
      <c r="M57" s="35">
        <f t="shared" si="4"/>
        <v>6.25</v>
      </c>
      <c r="N57" s="34"/>
      <c r="O57" s="36">
        <v>12.5</v>
      </c>
      <c r="Q57" s="40">
        <f t="shared" si="2"/>
        <v>62.5</v>
      </c>
      <c r="R57" s="41"/>
    </row>
    <row r="58" spans="1:18">
      <c r="B58" s="31">
        <v>7</v>
      </c>
      <c r="C58" s="31" t="s">
        <v>34</v>
      </c>
      <c r="D58" s="32" t="s">
        <v>147</v>
      </c>
      <c r="E58" s="33" t="s">
        <v>148</v>
      </c>
      <c r="F58" s="2">
        <v>1</v>
      </c>
      <c r="G58" s="2">
        <v>1</v>
      </c>
      <c r="H58" s="2">
        <v>1</v>
      </c>
      <c r="I58" s="6">
        <v>1</v>
      </c>
      <c r="J58" s="6">
        <v>1</v>
      </c>
      <c r="K58" s="6">
        <v>1</v>
      </c>
      <c r="L58" s="5">
        <f t="shared" si="3"/>
        <v>6</v>
      </c>
      <c r="M58" s="35">
        <f t="shared" si="4"/>
        <v>7.5</v>
      </c>
      <c r="N58" s="34"/>
      <c r="O58" s="36">
        <v>12.5</v>
      </c>
      <c r="Q58" s="40">
        <f t="shared" si="2"/>
        <v>63.75</v>
      </c>
      <c r="R58" s="41"/>
    </row>
    <row r="59" spans="1:18">
      <c r="B59" s="31">
        <v>7</v>
      </c>
      <c r="C59" s="31" t="s">
        <v>34</v>
      </c>
      <c r="D59" s="32" t="s">
        <v>166</v>
      </c>
      <c r="E59" s="33" t="s">
        <v>167</v>
      </c>
      <c r="F59" s="2">
        <v>1</v>
      </c>
      <c r="G59" s="2">
        <v>1</v>
      </c>
      <c r="H59" s="2">
        <v>1</v>
      </c>
      <c r="I59" s="6">
        <v>0</v>
      </c>
      <c r="J59" s="6">
        <v>0</v>
      </c>
      <c r="K59" s="6">
        <v>1</v>
      </c>
      <c r="L59" s="5">
        <f t="shared" si="3"/>
        <v>4</v>
      </c>
      <c r="M59" s="35">
        <f t="shared" si="4"/>
        <v>5</v>
      </c>
      <c r="N59" s="34"/>
      <c r="O59" s="36">
        <v>12.5</v>
      </c>
      <c r="Q59" s="40">
        <f t="shared" si="2"/>
        <v>61.25</v>
      </c>
      <c r="R59" s="41"/>
    </row>
    <row r="60" spans="1:18">
      <c r="B60" s="31">
        <v>7</v>
      </c>
      <c r="C60" s="31" t="s">
        <v>34</v>
      </c>
      <c r="D60" s="32" t="s">
        <v>188</v>
      </c>
      <c r="E60" s="33" t="s">
        <v>189</v>
      </c>
      <c r="F60" s="2">
        <v>0</v>
      </c>
      <c r="G60" s="2">
        <v>1</v>
      </c>
      <c r="H60" s="2">
        <v>0</v>
      </c>
      <c r="I60" s="6">
        <v>1</v>
      </c>
      <c r="J60" s="6">
        <v>0</v>
      </c>
      <c r="K60" s="6">
        <v>1</v>
      </c>
      <c r="L60" s="5">
        <f t="shared" si="3"/>
        <v>3</v>
      </c>
      <c r="M60" s="35">
        <f t="shared" si="4"/>
        <v>3.75</v>
      </c>
      <c r="N60" s="34"/>
      <c r="O60" s="36">
        <v>12.5</v>
      </c>
      <c r="Q60" s="40">
        <f t="shared" si="2"/>
        <v>60</v>
      </c>
      <c r="R60" s="41"/>
    </row>
    <row r="61" spans="1:18">
      <c r="A61" s="43"/>
      <c r="B61" s="46">
        <v>8</v>
      </c>
      <c r="C61" s="46" t="s">
        <v>39</v>
      </c>
      <c r="D61" s="47" t="s">
        <v>50</v>
      </c>
      <c r="E61" s="48" t="s">
        <v>51</v>
      </c>
      <c r="F61" s="2">
        <v>1</v>
      </c>
      <c r="G61" s="2">
        <v>1</v>
      </c>
      <c r="H61" s="2">
        <v>0</v>
      </c>
      <c r="I61" s="6">
        <v>1</v>
      </c>
      <c r="J61" s="6">
        <v>1</v>
      </c>
      <c r="K61" s="6">
        <v>1</v>
      </c>
      <c r="L61" s="5">
        <f t="shared" si="3"/>
        <v>5</v>
      </c>
      <c r="M61" s="35">
        <f t="shared" si="4"/>
        <v>6.25</v>
      </c>
      <c r="N61" s="34"/>
      <c r="O61" s="36">
        <v>19.5</v>
      </c>
      <c r="Q61" s="40">
        <f t="shared" si="2"/>
        <v>94</v>
      </c>
      <c r="R61" s="41"/>
    </row>
    <row r="62" spans="1:18">
      <c r="B62" s="46">
        <v>8</v>
      </c>
      <c r="C62" s="46" t="s">
        <v>39</v>
      </c>
      <c r="D62" s="47" t="s">
        <v>70</v>
      </c>
      <c r="E62" s="48" t="s">
        <v>71</v>
      </c>
      <c r="F62" s="2">
        <v>1</v>
      </c>
      <c r="G62" s="2">
        <v>1</v>
      </c>
      <c r="H62" s="2">
        <v>1</v>
      </c>
      <c r="I62" s="6">
        <v>1</v>
      </c>
      <c r="J62" s="6">
        <v>1</v>
      </c>
      <c r="K62" s="6">
        <v>1</v>
      </c>
      <c r="L62" s="5">
        <f t="shared" si="3"/>
        <v>6</v>
      </c>
      <c r="M62" s="35">
        <f t="shared" si="4"/>
        <v>7.5</v>
      </c>
      <c r="N62" s="34"/>
      <c r="O62" s="36">
        <v>19.5</v>
      </c>
      <c r="Q62" s="40">
        <f t="shared" si="2"/>
        <v>95.25</v>
      </c>
      <c r="R62" s="41"/>
    </row>
    <row r="63" spans="1:18">
      <c r="B63" s="46">
        <v>8</v>
      </c>
      <c r="C63" s="46" t="s">
        <v>39</v>
      </c>
      <c r="D63" s="47" t="s">
        <v>90</v>
      </c>
      <c r="E63" s="48" t="s">
        <v>91</v>
      </c>
      <c r="F63" s="2">
        <v>1</v>
      </c>
      <c r="G63" s="2">
        <v>1</v>
      </c>
      <c r="H63" s="2">
        <v>1</v>
      </c>
      <c r="I63" s="6">
        <v>0</v>
      </c>
      <c r="J63" s="6">
        <v>1</v>
      </c>
      <c r="K63" s="6">
        <v>1</v>
      </c>
      <c r="L63" s="5">
        <f t="shared" si="3"/>
        <v>5</v>
      </c>
      <c r="M63" s="35">
        <f t="shared" si="4"/>
        <v>6.25</v>
      </c>
      <c r="N63" s="34"/>
      <c r="O63" s="36">
        <v>19.5</v>
      </c>
      <c r="Q63" s="40">
        <f t="shared" si="2"/>
        <v>94</v>
      </c>
      <c r="R63" s="41"/>
    </row>
    <row r="64" spans="1:18">
      <c r="B64" s="46">
        <v>8</v>
      </c>
      <c r="C64" s="46" t="s">
        <v>39</v>
      </c>
      <c r="D64" s="47" t="s">
        <v>110</v>
      </c>
      <c r="E64" s="48" t="s">
        <v>111</v>
      </c>
      <c r="F64" s="2">
        <v>1</v>
      </c>
      <c r="G64" s="2">
        <v>1</v>
      </c>
      <c r="H64" s="2">
        <v>1</v>
      </c>
      <c r="I64" s="6">
        <v>1</v>
      </c>
      <c r="J64" s="6">
        <v>1</v>
      </c>
      <c r="K64" s="6">
        <v>1</v>
      </c>
      <c r="L64" s="5">
        <f t="shared" si="3"/>
        <v>6</v>
      </c>
      <c r="M64" s="35">
        <f t="shared" si="4"/>
        <v>7.5</v>
      </c>
      <c r="N64" s="34"/>
      <c r="O64" s="36">
        <v>19.5</v>
      </c>
      <c r="Q64" s="40">
        <f t="shared" si="2"/>
        <v>95.25</v>
      </c>
      <c r="R64" s="41"/>
    </row>
    <row r="65" spans="1:19">
      <c r="B65" s="46">
        <v>8</v>
      </c>
      <c r="C65" s="46" t="s">
        <v>39</v>
      </c>
      <c r="D65" s="47" t="s">
        <v>130</v>
      </c>
      <c r="E65" s="48" t="s">
        <v>131</v>
      </c>
      <c r="F65" s="2">
        <v>1</v>
      </c>
      <c r="G65" s="2">
        <v>1</v>
      </c>
      <c r="H65" s="2">
        <v>1</v>
      </c>
      <c r="I65" s="6">
        <v>1</v>
      </c>
      <c r="J65" s="6">
        <v>1</v>
      </c>
      <c r="K65" s="6">
        <v>1</v>
      </c>
      <c r="L65" s="5">
        <f t="shared" si="3"/>
        <v>6</v>
      </c>
      <c r="M65" s="35">
        <f t="shared" si="4"/>
        <v>7.5</v>
      </c>
      <c r="N65" s="34"/>
      <c r="O65" s="36">
        <v>19.5</v>
      </c>
      <c r="Q65" s="40">
        <f t="shared" si="2"/>
        <v>95.25</v>
      </c>
      <c r="R65" s="41"/>
    </row>
    <row r="66" spans="1:19">
      <c r="B66" s="46">
        <v>8</v>
      </c>
      <c r="C66" s="46" t="s">
        <v>34</v>
      </c>
      <c r="D66" s="47" t="s">
        <v>149</v>
      </c>
      <c r="E66" s="48" t="s">
        <v>150</v>
      </c>
      <c r="F66" s="2">
        <v>1</v>
      </c>
      <c r="G66" s="2">
        <v>1</v>
      </c>
      <c r="H66" s="2">
        <v>1</v>
      </c>
      <c r="I66" s="6">
        <v>1</v>
      </c>
      <c r="J66" s="6">
        <v>0</v>
      </c>
      <c r="K66" s="6">
        <v>1</v>
      </c>
      <c r="L66" s="5">
        <f t="shared" si="3"/>
        <v>5</v>
      </c>
      <c r="M66" s="35">
        <f t="shared" si="4"/>
        <v>6.25</v>
      </c>
      <c r="N66" s="34"/>
      <c r="O66" s="36">
        <v>19.5</v>
      </c>
      <c r="Q66" s="40">
        <f t="shared" si="2"/>
        <v>94</v>
      </c>
      <c r="R66" s="41"/>
    </row>
    <row r="67" spans="1:19">
      <c r="B67" s="46">
        <v>8</v>
      </c>
      <c r="C67" s="46" t="s">
        <v>39</v>
      </c>
      <c r="D67" s="47" t="s">
        <v>168</v>
      </c>
      <c r="E67" s="48" t="s">
        <v>169</v>
      </c>
      <c r="F67" s="2">
        <v>1</v>
      </c>
      <c r="G67" s="2">
        <v>1</v>
      </c>
      <c r="H67" s="2">
        <v>1</v>
      </c>
      <c r="I67" s="6">
        <v>1</v>
      </c>
      <c r="J67" s="6">
        <v>1</v>
      </c>
      <c r="K67" s="6">
        <v>1</v>
      </c>
      <c r="L67" s="5">
        <f t="shared" si="3"/>
        <v>6</v>
      </c>
      <c r="M67" s="35">
        <f t="shared" si="4"/>
        <v>7.5</v>
      </c>
      <c r="N67" s="34"/>
      <c r="O67" s="36">
        <v>19.5</v>
      </c>
      <c r="Q67" s="40">
        <f t="shared" si="2"/>
        <v>95.25</v>
      </c>
      <c r="R67" s="41"/>
    </row>
    <row r="68" spans="1:19">
      <c r="B68" s="46">
        <v>8</v>
      </c>
      <c r="C68" s="46" t="s">
        <v>34</v>
      </c>
      <c r="D68" s="47" t="s">
        <v>190</v>
      </c>
      <c r="E68" s="48" t="s">
        <v>191</v>
      </c>
      <c r="F68" s="2">
        <v>0</v>
      </c>
      <c r="G68" s="2">
        <v>1</v>
      </c>
      <c r="H68" s="2">
        <v>1</v>
      </c>
      <c r="I68" s="6">
        <v>1</v>
      </c>
      <c r="J68" s="6">
        <v>1</v>
      </c>
      <c r="K68" s="6">
        <v>1</v>
      </c>
      <c r="L68" s="5">
        <f t="shared" si="3"/>
        <v>5</v>
      </c>
      <c r="M68" s="35">
        <f t="shared" si="4"/>
        <v>6.25</v>
      </c>
      <c r="N68" s="34"/>
      <c r="O68" s="36">
        <v>19.5</v>
      </c>
      <c r="Q68" s="40">
        <f t="shared" si="2"/>
        <v>94</v>
      </c>
      <c r="R68" s="41"/>
    </row>
    <row r="69" spans="1:19">
      <c r="B69" s="31">
        <v>9</v>
      </c>
      <c r="C69" s="31" t="s">
        <v>39</v>
      </c>
      <c r="D69" s="32" t="s">
        <v>52</v>
      </c>
      <c r="E69" s="33" t="s">
        <v>53</v>
      </c>
      <c r="F69" s="2">
        <v>1</v>
      </c>
      <c r="G69" s="2">
        <v>0</v>
      </c>
      <c r="H69" s="2">
        <v>1</v>
      </c>
      <c r="I69" s="6">
        <v>1</v>
      </c>
      <c r="J69" s="6">
        <v>0</v>
      </c>
      <c r="K69" s="6">
        <v>0</v>
      </c>
      <c r="L69" s="5">
        <f t="shared" ref="L69:L82" si="5">SUM(F69:K69)</f>
        <v>3</v>
      </c>
      <c r="M69" s="35">
        <f t="shared" ref="M69:M82" si="6">L69/8*10</f>
        <v>3.75</v>
      </c>
      <c r="N69" s="34"/>
      <c r="O69" s="36">
        <v>0</v>
      </c>
      <c r="Q69" s="40">
        <f t="shared" si="2"/>
        <v>3.75</v>
      </c>
      <c r="R69" s="41"/>
    </row>
    <row r="70" spans="1:19">
      <c r="B70" s="31">
        <v>9</v>
      </c>
      <c r="C70" s="31" t="s">
        <v>34</v>
      </c>
      <c r="D70" s="32" t="s">
        <v>72</v>
      </c>
      <c r="E70" s="33" t="s">
        <v>73</v>
      </c>
      <c r="F70" s="2">
        <v>1</v>
      </c>
      <c r="G70" s="2">
        <v>1</v>
      </c>
      <c r="H70" s="2">
        <v>0</v>
      </c>
      <c r="I70" s="6">
        <v>1</v>
      </c>
      <c r="J70" s="6">
        <v>1</v>
      </c>
      <c r="K70" s="6">
        <v>1</v>
      </c>
      <c r="L70" s="5">
        <f t="shared" si="5"/>
        <v>5</v>
      </c>
      <c r="M70" s="35">
        <f t="shared" si="6"/>
        <v>6.25</v>
      </c>
      <c r="N70" s="34"/>
      <c r="O70" s="36">
        <v>16.5</v>
      </c>
      <c r="Q70" s="40">
        <f t="shared" ref="Q70:Q82" si="7">M70+(O70*4.5)</f>
        <v>80.5</v>
      </c>
      <c r="R70" s="41"/>
    </row>
    <row r="71" spans="1:19">
      <c r="B71" s="31">
        <v>9</v>
      </c>
      <c r="C71" s="31" t="s">
        <v>34</v>
      </c>
      <c r="D71" s="32" t="s">
        <v>92</v>
      </c>
      <c r="E71" s="33" t="s">
        <v>93</v>
      </c>
      <c r="F71" s="2">
        <v>1</v>
      </c>
      <c r="G71" s="2">
        <v>1</v>
      </c>
      <c r="H71" s="2">
        <v>1</v>
      </c>
      <c r="I71" s="6">
        <v>1</v>
      </c>
      <c r="J71" s="6">
        <v>1</v>
      </c>
      <c r="K71" s="6">
        <v>1</v>
      </c>
      <c r="L71" s="5">
        <f t="shared" si="5"/>
        <v>6</v>
      </c>
      <c r="M71" s="35">
        <f t="shared" si="6"/>
        <v>7.5</v>
      </c>
      <c r="N71" s="34"/>
      <c r="O71" s="36">
        <v>16.5</v>
      </c>
      <c r="Q71" s="40">
        <f t="shared" si="7"/>
        <v>81.75</v>
      </c>
      <c r="R71" s="41"/>
    </row>
    <row r="72" spans="1:19">
      <c r="B72" s="31">
        <v>9</v>
      </c>
      <c r="C72" s="31" t="s">
        <v>39</v>
      </c>
      <c r="D72" s="32" t="s">
        <v>112</v>
      </c>
      <c r="E72" s="33" t="s">
        <v>113</v>
      </c>
      <c r="F72" s="2">
        <v>1</v>
      </c>
      <c r="G72" s="2">
        <v>1</v>
      </c>
      <c r="H72" s="2">
        <v>1</v>
      </c>
      <c r="I72" s="6">
        <v>1</v>
      </c>
      <c r="J72" s="6">
        <v>1</v>
      </c>
      <c r="K72" s="6">
        <v>1</v>
      </c>
      <c r="L72" s="5">
        <f t="shared" si="5"/>
        <v>6</v>
      </c>
      <c r="M72" s="35">
        <f t="shared" si="6"/>
        <v>7.5</v>
      </c>
      <c r="N72" s="34"/>
      <c r="O72" s="36">
        <v>16.5</v>
      </c>
      <c r="Q72" s="40">
        <f t="shared" si="7"/>
        <v>81.75</v>
      </c>
      <c r="R72" s="41"/>
    </row>
    <row r="73" spans="1:19">
      <c r="B73" s="31">
        <v>9</v>
      </c>
      <c r="C73" s="31" t="s">
        <v>39</v>
      </c>
      <c r="D73" s="32" t="s">
        <v>132</v>
      </c>
      <c r="E73" s="33" t="s">
        <v>133</v>
      </c>
      <c r="F73" s="2">
        <v>1</v>
      </c>
      <c r="G73" s="2">
        <v>0</v>
      </c>
      <c r="H73" s="2">
        <v>1</v>
      </c>
      <c r="I73" s="6">
        <v>1</v>
      </c>
      <c r="J73" s="6">
        <v>1</v>
      </c>
      <c r="K73" s="6">
        <v>1</v>
      </c>
      <c r="L73" s="5">
        <f t="shared" si="5"/>
        <v>5</v>
      </c>
      <c r="M73" s="35">
        <f t="shared" si="6"/>
        <v>6.25</v>
      </c>
      <c r="N73" s="34"/>
      <c r="O73" s="36">
        <v>16.5</v>
      </c>
      <c r="Q73" s="40">
        <f t="shared" si="7"/>
        <v>80.5</v>
      </c>
      <c r="R73" s="41"/>
    </row>
    <row r="74" spans="1:19">
      <c r="B74" s="31">
        <v>9</v>
      </c>
      <c r="C74" s="31" t="s">
        <v>39</v>
      </c>
      <c r="D74" s="32" t="s">
        <v>151</v>
      </c>
      <c r="E74" s="33" t="s">
        <v>152</v>
      </c>
      <c r="F74" s="2">
        <v>1</v>
      </c>
      <c r="G74" s="2">
        <v>1</v>
      </c>
      <c r="H74" s="2">
        <v>1</v>
      </c>
      <c r="I74" s="6">
        <v>1</v>
      </c>
      <c r="J74" s="6">
        <v>1</v>
      </c>
      <c r="K74" s="6">
        <v>1</v>
      </c>
      <c r="L74" s="5">
        <f t="shared" si="5"/>
        <v>6</v>
      </c>
      <c r="M74" s="35">
        <f t="shared" si="6"/>
        <v>7.5</v>
      </c>
      <c r="N74" s="34"/>
      <c r="O74" s="36">
        <v>16.5</v>
      </c>
      <c r="Q74" s="40">
        <f t="shared" si="7"/>
        <v>81.75</v>
      </c>
      <c r="R74" s="41"/>
    </row>
    <row r="75" spans="1:19">
      <c r="B75" s="31">
        <v>9</v>
      </c>
      <c r="C75" s="31" t="s">
        <v>39</v>
      </c>
      <c r="D75" s="32" t="s">
        <v>170</v>
      </c>
      <c r="E75" s="33" t="s">
        <v>171</v>
      </c>
      <c r="F75" s="2">
        <v>1</v>
      </c>
      <c r="G75" s="2">
        <v>0</v>
      </c>
      <c r="H75" s="2">
        <v>1</v>
      </c>
      <c r="I75" s="6">
        <v>1</v>
      </c>
      <c r="J75" s="6">
        <v>0</v>
      </c>
      <c r="K75" s="6">
        <v>1</v>
      </c>
      <c r="L75" s="5">
        <f t="shared" si="5"/>
        <v>4</v>
      </c>
      <c r="M75" s="35">
        <f t="shared" si="6"/>
        <v>5</v>
      </c>
      <c r="N75" s="34"/>
      <c r="O75" s="36">
        <v>16.5</v>
      </c>
      <c r="Q75" s="40">
        <f t="shared" si="7"/>
        <v>79.25</v>
      </c>
      <c r="R75" s="41"/>
    </row>
    <row r="76" spans="1:19">
      <c r="A76" s="42"/>
      <c r="B76" s="46">
        <v>10</v>
      </c>
      <c r="C76" s="46" t="s">
        <v>34</v>
      </c>
      <c r="D76" s="47" t="s">
        <v>54</v>
      </c>
      <c r="E76" s="48" t="s">
        <v>55</v>
      </c>
      <c r="F76" s="2">
        <v>1</v>
      </c>
      <c r="G76" s="2">
        <v>1</v>
      </c>
      <c r="H76" s="2">
        <v>1</v>
      </c>
      <c r="I76" s="6">
        <v>1</v>
      </c>
      <c r="J76" s="6">
        <v>1</v>
      </c>
      <c r="K76" s="6">
        <v>1</v>
      </c>
      <c r="L76" s="5">
        <f t="shared" si="5"/>
        <v>6</v>
      </c>
      <c r="M76" s="35">
        <f t="shared" si="6"/>
        <v>7.5</v>
      </c>
      <c r="N76" s="34"/>
      <c r="O76" s="36">
        <v>16.5</v>
      </c>
      <c r="Q76" s="40">
        <f t="shared" si="7"/>
        <v>81.75</v>
      </c>
      <c r="R76" s="41"/>
      <c r="S76" s="7"/>
    </row>
    <row r="77" spans="1:19">
      <c r="B77" s="46">
        <v>10</v>
      </c>
      <c r="C77" s="46" t="s">
        <v>39</v>
      </c>
      <c r="D77" s="47" t="s">
        <v>74</v>
      </c>
      <c r="E77" s="48" t="s">
        <v>75</v>
      </c>
      <c r="F77" s="2">
        <v>1</v>
      </c>
      <c r="G77" s="2">
        <v>1</v>
      </c>
      <c r="H77" s="2">
        <v>1</v>
      </c>
      <c r="I77" s="6">
        <v>1</v>
      </c>
      <c r="J77" s="6">
        <v>1</v>
      </c>
      <c r="K77" s="6">
        <v>1</v>
      </c>
      <c r="L77" s="5">
        <f t="shared" si="5"/>
        <v>6</v>
      </c>
      <c r="M77" s="35">
        <f t="shared" si="6"/>
        <v>7.5</v>
      </c>
      <c r="N77" s="34"/>
      <c r="O77" s="36">
        <v>16.5</v>
      </c>
      <c r="Q77" s="40">
        <f t="shared" si="7"/>
        <v>81.75</v>
      </c>
      <c r="R77" s="41"/>
    </row>
    <row r="78" spans="1:19">
      <c r="B78" s="46">
        <v>10</v>
      </c>
      <c r="C78" s="46" t="s">
        <v>34</v>
      </c>
      <c r="D78" s="47" t="s">
        <v>94</v>
      </c>
      <c r="E78" s="48" t="s">
        <v>95</v>
      </c>
      <c r="F78" s="2">
        <v>1</v>
      </c>
      <c r="G78" s="2">
        <v>1</v>
      </c>
      <c r="H78" s="2">
        <v>1</v>
      </c>
      <c r="I78" s="6">
        <v>1</v>
      </c>
      <c r="J78" s="6">
        <v>1</v>
      </c>
      <c r="K78" s="6">
        <v>1</v>
      </c>
      <c r="L78" s="5">
        <f t="shared" si="5"/>
        <v>6</v>
      </c>
      <c r="M78" s="35">
        <f t="shared" si="6"/>
        <v>7.5</v>
      </c>
      <c r="N78" s="34"/>
      <c r="O78" s="36">
        <v>16.5</v>
      </c>
      <c r="Q78" s="40">
        <f t="shared" si="7"/>
        <v>81.75</v>
      </c>
      <c r="R78" s="41"/>
    </row>
    <row r="79" spans="1:19">
      <c r="B79" s="46">
        <v>10</v>
      </c>
      <c r="C79" s="46" t="s">
        <v>39</v>
      </c>
      <c r="D79" s="47" t="s">
        <v>114</v>
      </c>
      <c r="E79" s="48" t="s">
        <v>115</v>
      </c>
      <c r="F79" s="2">
        <v>1</v>
      </c>
      <c r="G79" s="2">
        <v>1</v>
      </c>
      <c r="H79" s="2">
        <v>1</v>
      </c>
      <c r="I79" s="6">
        <v>1</v>
      </c>
      <c r="J79" s="6">
        <v>1</v>
      </c>
      <c r="K79" s="6">
        <v>1</v>
      </c>
      <c r="L79" s="5">
        <f t="shared" si="5"/>
        <v>6</v>
      </c>
      <c r="M79" s="35">
        <f t="shared" si="6"/>
        <v>7.5</v>
      </c>
      <c r="N79" s="34"/>
      <c r="O79" s="36">
        <v>16.5</v>
      </c>
      <c r="Q79" s="40">
        <f t="shared" si="7"/>
        <v>81.75</v>
      </c>
      <c r="R79" s="41"/>
    </row>
    <row r="80" spans="1:19">
      <c r="B80" s="46">
        <v>10</v>
      </c>
      <c r="C80" s="46" t="s">
        <v>39</v>
      </c>
      <c r="D80" s="47" t="s">
        <v>134</v>
      </c>
      <c r="E80" s="48" t="s">
        <v>135</v>
      </c>
      <c r="F80" s="2">
        <v>1</v>
      </c>
      <c r="G80" s="2">
        <v>1</v>
      </c>
      <c r="H80" s="2">
        <v>1</v>
      </c>
      <c r="I80" s="6">
        <v>1</v>
      </c>
      <c r="J80" s="6">
        <v>1</v>
      </c>
      <c r="K80" s="6">
        <v>1</v>
      </c>
      <c r="L80" s="5">
        <f t="shared" si="5"/>
        <v>6</v>
      </c>
      <c r="M80" s="35">
        <f t="shared" si="6"/>
        <v>7.5</v>
      </c>
      <c r="N80" s="34"/>
      <c r="O80" s="36">
        <v>16.5</v>
      </c>
      <c r="Q80" s="40">
        <f t="shared" si="7"/>
        <v>81.75</v>
      </c>
      <c r="R80" s="41"/>
    </row>
    <row r="81" spans="2:18">
      <c r="B81" s="46">
        <v>10</v>
      </c>
      <c r="C81" s="46" t="s">
        <v>34</v>
      </c>
      <c r="D81" s="47" t="s">
        <v>153</v>
      </c>
      <c r="E81" s="48" t="s">
        <v>154</v>
      </c>
      <c r="F81" s="2">
        <v>1</v>
      </c>
      <c r="G81" s="2">
        <v>1</v>
      </c>
      <c r="H81" s="2">
        <v>0</v>
      </c>
      <c r="I81" s="6">
        <v>0</v>
      </c>
      <c r="J81" s="6">
        <v>0</v>
      </c>
      <c r="K81" s="6">
        <v>1</v>
      </c>
      <c r="L81" s="5">
        <f t="shared" si="5"/>
        <v>3</v>
      </c>
      <c r="M81" s="35">
        <f t="shared" si="6"/>
        <v>3.75</v>
      </c>
      <c r="N81" s="34"/>
      <c r="O81" s="36">
        <v>16.5</v>
      </c>
      <c r="Q81" s="40">
        <f t="shared" si="7"/>
        <v>78</v>
      </c>
      <c r="R81" s="41"/>
    </row>
    <row r="82" spans="2:18">
      <c r="B82" s="46">
        <v>10</v>
      </c>
      <c r="C82" s="46" t="s">
        <v>39</v>
      </c>
      <c r="D82" s="47" t="s">
        <v>173</v>
      </c>
      <c r="E82" s="48" t="s">
        <v>174</v>
      </c>
      <c r="F82" s="2">
        <v>1</v>
      </c>
      <c r="G82" s="2">
        <v>1</v>
      </c>
      <c r="H82" s="2">
        <v>1</v>
      </c>
      <c r="I82" s="6">
        <v>1</v>
      </c>
      <c r="J82" s="6">
        <v>0</v>
      </c>
      <c r="K82" s="6">
        <v>1</v>
      </c>
      <c r="L82" s="5">
        <f t="shared" si="5"/>
        <v>5</v>
      </c>
      <c r="M82" s="35">
        <f t="shared" si="6"/>
        <v>6.25</v>
      </c>
      <c r="N82" s="34"/>
      <c r="O82" s="36">
        <v>16.5</v>
      </c>
      <c r="Q82" s="40">
        <f t="shared" si="7"/>
        <v>80.5</v>
      </c>
      <c r="R82" s="41"/>
    </row>
    <row r="84" spans="2:18">
      <c r="B84" s="51" t="s">
        <v>28</v>
      </c>
      <c r="C84" s="52"/>
      <c r="D84" s="52"/>
      <c r="E84" s="52"/>
    </row>
  </sheetData>
  <sortState ref="A5:AK82">
    <sortCondition ref="B5:B82"/>
  </sortState>
  <mergeCells count="2">
    <mergeCell ref="Q2:R2"/>
    <mergeCell ref="B84:E84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O35"/>
  <sheetViews>
    <sheetView workbookViewId="0">
      <selection activeCell="E32" sqref="E32"/>
    </sheetView>
  </sheetViews>
  <sheetFormatPr defaultRowHeight="15"/>
  <cols>
    <col min="4" max="4" width="24.28515625" customWidth="1"/>
  </cols>
  <sheetData>
    <row r="4" spans="2: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2: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>
      <c r="B14" s="20"/>
      <c r="C14" s="20"/>
      <c r="D14" s="1"/>
      <c r="E14" s="1"/>
      <c r="F14" s="1"/>
      <c r="G14" s="1"/>
      <c r="H14" s="1"/>
      <c r="I14" s="1"/>
      <c r="J14" s="1"/>
      <c r="K14" s="1"/>
      <c r="L14" s="1"/>
      <c r="M14" s="1"/>
      <c r="N14" s="53" t="s">
        <v>23</v>
      </c>
      <c r="O14" s="54"/>
    </row>
    <row r="15" spans="2:15">
      <c r="B15" s="1"/>
      <c r="C15" s="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3"/>
      <c r="O15" s="24"/>
    </row>
    <row r="16" spans="2: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3" t="s">
        <v>22</v>
      </c>
      <c r="O16" s="24">
        <f>COUNTIF(Scores!R5:R61,"A")</f>
        <v>0</v>
      </c>
    </row>
    <row r="17" spans="2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3" t="s">
        <v>21</v>
      </c>
      <c r="O17" s="24">
        <f>COUNTIF(Scores!R5:R61,"B+")</f>
        <v>0</v>
      </c>
    </row>
    <row r="18" spans="2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3" t="s">
        <v>16</v>
      </c>
      <c r="O18" s="24">
        <f>COUNTIF(Scores!R5:R61,"B")</f>
        <v>0</v>
      </c>
    </row>
    <row r="19" spans="2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3" t="s">
        <v>17</v>
      </c>
      <c r="O19" s="24">
        <f>COUNTIF(Scores!R5:R61,"C+")</f>
        <v>0</v>
      </c>
    </row>
    <row r="20" spans="2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3" t="s">
        <v>18</v>
      </c>
      <c r="O20" s="24">
        <f>COUNTIF(Scores!R4:R61,"C")</f>
        <v>0</v>
      </c>
    </row>
    <row r="21" spans="2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3" t="s">
        <v>19</v>
      </c>
      <c r="O21" s="24">
        <f>COUNTIF(Scores!R5:R61,"D+")</f>
        <v>0</v>
      </c>
    </row>
    <row r="22" spans="2:15">
      <c r="B22" s="1"/>
      <c r="C22" s="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3" t="s">
        <v>33</v>
      </c>
      <c r="O22" s="24">
        <f>COUNTIF(Scores!R5:R61,"D")</f>
        <v>0</v>
      </c>
    </row>
    <row r="23" spans="2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3" t="s">
        <v>20</v>
      </c>
      <c r="O23" s="24">
        <f>COUNTIF(Scores!R5:R61,"FAIL")</f>
        <v>0</v>
      </c>
    </row>
    <row r="24" spans="2:15" ht="15.75" thickBo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5" t="s">
        <v>24</v>
      </c>
      <c r="O24" s="26">
        <f>COUNTIF(Scores!R5:R61,"I")</f>
        <v>0</v>
      </c>
    </row>
    <row r="25" spans="2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>
      <c r="B31" s="56" t="s">
        <v>31</v>
      </c>
      <c r="C31" s="57"/>
      <c r="D31" s="58"/>
      <c r="E31" s="22" t="e">
        <f>AVERAGE(Scores!#REF!)</f>
        <v>#REF!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>
      <c r="B32" s="55" t="s">
        <v>29</v>
      </c>
      <c r="C32" s="55"/>
      <c r="D32" s="55"/>
      <c r="E32" s="27">
        <f>AVERAGE(Scores!Q5:Q61)</f>
        <v>64.885964912280699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>
      <c r="B33" s="28" t="s">
        <v>27</v>
      </c>
      <c r="C33" s="28"/>
      <c r="D33" s="28"/>
      <c r="E33" s="28"/>
      <c r="F33" s="28"/>
      <c r="G33" s="28"/>
      <c r="H33" s="28"/>
      <c r="I33" s="1"/>
      <c r="J33" s="1"/>
      <c r="K33" s="1"/>
      <c r="L33" s="1"/>
      <c r="M33" s="1"/>
      <c r="N33" s="1"/>
      <c r="O33" s="1"/>
    </row>
    <row r="34" spans="2:15">
      <c r="B34" s="1"/>
      <c r="N34" s="1"/>
      <c r="O34" s="1"/>
    </row>
    <row r="35" spans="2:1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Jirasak</cp:lastModifiedBy>
  <dcterms:created xsi:type="dcterms:W3CDTF">2009-12-15T00:51:19Z</dcterms:created>
  <dcterms:modified xsi:type="dcterms:W3CDTF">2014-06-04T06:19:58Z</dcterms:modified>
</cp:coreProperties>
</file>