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120" windowHeight="9120"/>
  </bookViews>
  <sheets>
    <sheet name="Scores" sheetId="1" r:id="rId1"/>
    <sheet name="Results summary" sheetId="2" r:id="rId2"/>
  </sheets>
  <definedNames>
    <definedName name="_xlnm._FilterDatabase" localSheetId="0" hidden="1">Scores!$A$5:$Z$13</definedName>
  </definedNames>
  <calcPr calcId="144525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5" i="1"/>
  <c r="N73" i="1"/>
  <c r="O73" i="1" s="1"/>
  <c r="X73" i="1" l="1"/>
  <c r="Y73" i="1" s="1"/>
  <c r="N43" i="1"/>
  <c r="O43" i="1" s="1"/>
  <c r="X43" i="1" s="1"/>
  <c r="Y43" i="1" s="1"/>
  <c r="N44" i="1"/>
  <c r="O44" i="1" s="1"/>
  <c r="X44" i="1" s="1"/>
  <c r="Y44" i="1" s="1"/>
  <c r="N45" i="1"/>
  <c r="O45" i="1" s="1"/>
  <c r="X45" i="1" s="1"/>
  <c r="Y45" i="1" s="1"/>
  <c r="N74" i="1"/>
  <c r="O74" i="1" s="1"/>
  <c r="X74" i="1" s="1"/>
  <c r="Y74" i="1" s="1"/>
  <c r="N11" i="1"/>
  <c r="O11" i="1" s="1"/>
  <c r="X11" i="1" s="1"/>
  <c r="Y11" i="1" s="1"/>
  <c r="N12" i="1"/>
  <c r="O12" i="1" s="1"/>
  <c r="X12" i="1" s="1"/>
  <c r="Y12" i="1" s="1"/>
  <c r="N17" i="1"/>
  <c r="O17" i="1" s="1"/>
  <c r="X17" i="1" s="1"/>
  <c r="Y17" i="1" s="1"/>
  <c r="N70" i="1"/>
  <c r="O70" i="1" s="1"/>
  <c r="X70" i="1" s="1"/>
  <c r="Y70" i="1" s="1"/>
  <c r="N46" i="1"/>
  <c r="O46" i="1" s="1"/>
  <c r="X46" i="1" s="1"/>
  <c r="Y46" i="1" s="1"/>
  <c r="N47" i="1"/>
  <c r="O47" i="1" s="1"/>
  <c r="X47" i="1" s="1"/>
  <c r="Y47" i="1" s="1"/>
  <c r="N48" i="1"/>
  <c r="O48" i="1" s="1"/>
  <c r="X48" i="1" s="1"/>
  <c r="Y48" i="1" s="1"/>
  <c r="N27" i="1"/>
  <c r="O27" i="1" s="1"/>
  <c r="X27" i="1" s="1"/>
  <c r="Y27" i="1" s="1"/>
  <c r="N28" i="1"/>
  <c r="O28" i="1" s="1"/>
  <c r="X28" i="1" s="1"/>
  <c r="Y28" i="1" s="1"/>
  <c r="N49" i="1"/>
  <c r="O49" i="1" s="1"/>
  <c r="X49" i="1" s="1"/>
  <c r="Y49" i="1" s="1"/>
  <c r="N50" i="1"/>
  <c r="O50" i="1" s="1"/>
  <c r="X50" i="1" s="1"/>
  <c r="Y50" i="1" s="1"/>
  <c r="N51" i="1"/>
  <c r="O51" i="1" s="1"/>
  <c r="X51" i="1" s="1"/>
  <c r="Y51" i="1" s="1"/>
  <c r="N29" i="1"/>
  <c r="O29" i="1" s="1"/>
  <c r="X29" i="1" s="1"/>
  <c r="Y29" i="1" s="1"/>
  <c r="N76" i="1"/>
  <c r="O76" i="1" s="1"/>
  <c r="X76" i="1" s="1"/>
  <c r="Y76" i="1" s="1"/>
  <c r="N77" i="1"/>
  <c r="O77" i="1" s="1"/>
  <c r="X77" i="1" s="1"/>
  <c r="Y77" i="1" s="1"/>
  <c r="N61" i="1"/>
  <c r="O61" i="1" s="1"/>
  <c r="X61" i="1" s="1"/>
  <c r="Y61" i="1" s="1"/>
  <c r="N62" i="1"/>
  <c r="O62" i="1" s="1"/>
  <c r="X62" i="1" s="1"/>
  <c r="Y62" i="1" s="1"/>
  <c r="N63" i="1"/>
  <c r="O63" i="1" s="1"/>
  <c r="X63" i="1" s="1"/>
  <c r="Y63" i="1" s="1"/>
  <c r="N64" i="1"/>
  <c r="O64" i="1" s="1"/>
  <c r="X64" i="1" s="1"/>
  <c r="Y64" i="1" s="1"/>
  <c r="N65" i="1"/>
  <c r="O65" i="1" s="1"/>
  <c r="X65" i="1" s="1"/>
  <c r="Y65" i="1" s="1"/>
  <c r="N21" i="1"/>
  <c r="O21" i="1" s="1"/>
  <c r="X21" i="1" s="1"/>
  <c r="Y21" i="1" s="1"/>
  <c r="N22" i="1"/>
  <c r="O22" i="1" s="1"/>
  <c r="X22" i="1" s="1"/>
  <c r="Y22" i="1" s="1"/>
  <c r="N23" i="1"/>
  <c r="O23" i="1" s="1"/>
  <c r="X23" i="1" s="1"/>
  <c r="Y23" i="1" s="1"/>
  <c r="N24" i="1"/>
  <c r="O24" i="1" s="1"/>
  <c r="X24" i="1" s="1"/>
  <c r="Y24" i="1" s="1"/>
  <c r="N25" i="1"/>
  <c r="O25" i="1" s="1"/>
  <c r="X25" i="1" s="1"/>
  <c r="Y25" i="1" s="1"/>
  <c r="N26" i="1"/>
  <c r="O26" i="1" s="1"/>
  <c r="X26" i="1" s="1"/>
  <c r="Y26" i="1" s="1"/>
  <c r="N13" i="1"/>
  <c r="O13" i="1" s="1"/>
  <c r="X13" i="1" s="1"/>
  <c r="Y13" i="1" s="1"/>
  <c r="N14" i="1"/>
  <c r="O14" i="1" s="1"/>
  <c r="X14" i="1" s="1"/>
  <c r="Y14" i="1" s="1"/>
  <c r="N5" i="1"/>
  <c r="O5" i="1" s="1"/>
  <c r="X5" i="1" s="1"/>
  <c r="Y5" i="1" s="1"/>
  <c r="N6" i="1"/>
  <c r="O6" i="1" s="1"/>
  <c r="X6" i="1" s="1"/>
  <c r="Y6" i="1" s="1"/>
  <c r="N18" i="1"/>
  <c r="O18" i="1" s="1"/>
  <c r="X18" i="1" s="1"/>
  <c r="Y18" i="1" s="1"/>
  <c r="N19" i="1"/>
  <c r="O19" i="1" s="1"/>
  <c r="X19" i="1" s="1"/>
  <c r="Y19" i="1" s="1"/>
  <c r="N7" i="1"/>
  <c r="O7" i="1" s="1"/>
  <c r="X7" i="1" s="1"/>
  <c r="Y7" i="1" s="1"/>
  <c r="N20" i="1"/>
  <c r="O20" i="1" s="1"/>
  <c r="X20" i="1" s="1"/>
  <c r="Y20" i="1" s="1"/>
  <c r="N52" i="1"/>
  <c r="O52" i="1" s="1"/>
  <c r="X52" i="1" s="1"/>
  <c r="Y52" i="1" s="1"/>
  <c r="N53" i="1"/>
  <c r="O53" i="1" s="1"/>
  <c r="X53" i="1" s="1"/>
  <c r="Y53" i="1" s="1"/>
  <c r="N54" i="1"/>
  <c r="O54" i="1" s="1"/>
  <c r="X54" i="1" s="1"/>
  <c r="Y54" i="1" s="1"/>
  <c r="N37" i="1"/>
  <c r="O37" i="1" s="1"/>
  <c r="X37" i="1" s="1"/>
  <c r="Y37" i="1" s="1"/>
  <c r="N38" i="1"/>
  <c r="O38" i="1" s="1"/>
  <c r="X38" i="1" s="1"/>
  <c r="Y38" i="1" s="1"/>
  <c r="N39" i="1"/>
  <c r="O39" i="1" s="1"/>
  <c r="X39" i="1" s="1"/>
  <c r="Y39" i="1" s="1"/>
  <c r="N40" i="1"/>
  <c r="O40" i="1" s="1"/>
  <c r="X40" i="1" s="1"/>
  <c r="Y40" i="1" s="1"/>
  <c r="N41" i="1"/>
  <c r="O41" i="1" s="1"/>
  <c r="X41" i="1" s="1"/>
  <c r="Y41" i="1" s="1"/>
  <c r="N31" i="1"/>
  <c r="O31" i="1" s="1"/>
  <c r="X31" i="1" s="1"/>
  <c r="Y31" i="1" s="1"/>
  <c r="N32" i="1"/>
  <c r="O32" i="1" s="1"/>
  <c r="X32" i="1" s="1"/>
  <c r="Y32" i="1" s="1"/>
  <c r="N33" i="1"/>
  <c r="O33" i="1" s="1"/>
  <c r="X33" i="1" s="1"/>
  <c r="Y33" i="1" s="1"/>
  <c r="N8" i="1"/>
  <c r="O8" i="1" s="1"/>
  <c r="X8" i="1" s="1"/>
  <c r="Y8" i="1" s="1"/>
  <c r="N34" i="1"/>
  <c r="O34" i="1" s="1"/>
  <c r="X34" i="1" s="1"/>
  <c r="Y34" i="1" s="1"/>
  <c r="N35" i="1"/>
  <c r="O35" i="1" s="1"/>
  <c r="X35" i="1" s="1"/>
  <c r="Y35" i="1" s="1"/>
  <c r="N66" i="1"/>
  <c r="O66" i="1" s="1"/>
  <c r="X66" i="1" s="1"/>
  <c r="Y66" i="1" s="1"/>
  <c r="N55" i="1"/>
  <c r="O55" i="1" s="1"/>
  <c r="X55" i="1" s="1"/>
  <c r="Y55" i="1" s="1"/>
  <c r="N56" i="1"/>
  <c r="O56" i="1" s="1"/>
  <c r="X56" i="1" s="1"/>
  <c r="Y56" i="1" s="1"/>
  <c r="N57" i="1"/>
  <c r="O57" i="1" s="1"/>
  <c r="X57" i="1" s="1"/>
  <c r="Y57" i="1" s="1"/>
  <c r="N58" i="1"/>
  <c r="O58" i="1" s="1"/>
  <c r="X58" i="1" s="1"/>
  <c r="Y58" i="1" s="1"/>
  <c r="N59" i="1"/>
  <c r="O59" i="1" s="1"/>
  <c r="X59" i="1" s="1"/>
  <c r="Y59" i="1" s="1"/>
  <c r="N9" i="1"/>
  <c r="O9" i="1" s="1"/>
  <c r="X9" i="1" s="1"/>
  <c r="Y9" i="1" s="1"/>
  <c r="N75" i="1"/>
  <c r="O75" i="1" s="1"/>
  <c r="X75" i="1" s="1"/>
  <c r="Y75" i="1" s="1"/>
  <c r="N15" i="1"/>
  <c r="O15" i="1" s="1"/>
  <c r="X15" i="1" s="1"/>
  <c r="Y15" i="1" s="1"/>
  <c r="N16" i="1"/>
  <c r="O16" i="1" s="1"/>
  <c r="X16" i="1" s="1"/>
  <c r="Y16" i="1" s="1"/>
  <c r="N10" i="1"/>
  <c r="O10" i="1" s="1"/>
  <c r="X10" i="1" s="1"/>
  <c r="Y10" i="1" s="1"/>
  <c r="N30" i="1"/>
  <c r="O30" i="1" s="1"/>
  <c r="X30" i="1" s="1"/>
  <c r="Y30" i="1" s="1"/>
  <c r="N36" i="1"/>
  <c r="O36" i="1" s="1"/>
  <c r="X36" i="1" s="1"/>
  <c r="Y36" i="1" s="1"/>
  <c r="N67" i="1"/>
  <c r="O67" i="1" s="1"/>
  <c r="X67" i="1" s="1"/>
  <c r="Y67" i="1" s="1"/>
  <c r="N68" i="1"/>
  <c r="O68" i="1" s="1"/>
  <c r="X68" i="1" s="1"/>
  <c r="Y68" i="1" s="1"/>
  <c r="N69" i="1"/>
  <c r="O69" i="1" s="1"/>
  <c r="X69" i="1" s="1"/>
  <c r="Y69" i="1" s="1"/>
  <c r="N42" i="1"/>
  <c r="O42" i="1" s="1"/>
  <c r="X42" i="1" s="1"/>
  <c r="Y42" i="1" s="1"/>
  <c r="N60" i="1"/>
  <c r="O60" i="1" s="1"/>
  <c r="X60" i="1" s="1"/>
  <c r="Y60" i="1" s="1"/>
  <c r="N71" i="1"/>
  <c r="O71" i="1" s="1"/>
  <c r="X71" i="1" s="1"/>
  <c r="Y71" i="1" s="1"/>
  <c r="N72" i="1" l="1"/>
  <c r="O72" i="1" l="1"/>
  <c r="E31" i="2"/>
  <c r="X72" i="1" l="1"/>
  <c r="Y72" i="1" s="1"/>
  <c r="O21" i="2" l="1"/>
  <c r="O17" i="2"/>
  <c r="O24" i="2"/>
  <c r="O20" i="2"/>
  <c r="O23" i="2"/>
  <c r="O19" i="2"/>
  <c r="O16" i="2"/>
  <c r="O22" i="2"/>
  <c r="O18" i="2"/>
  <c r="E32" i="2"/>
</calcChain>
</file>

<file path=xl/sharedStrings.xml><?xml version="1.0" encoding="utf-8"?>
<sst xmlns="http://schemas.openxmlformats.org/spreadsheetml/2006/main" count="200" uniqueCount="190">
  <si>
    <t>No.</t>
  </si>
  <si>
    <t>Group</t>
  </si>
  <si>
    <t>First name(s)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</si>
  <si>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</si>
  <si>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</si>
  <si>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</si>
  <si>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</si>
  <si>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</si>
  <si>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</si>
  <si>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</si>
  <si>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</si>
  <si>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L6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</si>
  <si>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</si>
  <si>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</si>
  <si>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</si>
  <si>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</si>
  <si>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</si>
  <si>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</si>
  <si>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</si>
  <si>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</si>
  <si>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</si>
  <si>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</si>
  <si>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</si>
  <si>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</si>
  <si>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</si>
  <si>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Total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</si>
  <si>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</si>
  <si>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</si>
  <si>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</si>
  <si>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</si>
  <si>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L8</t>
  </si>
  <si>
    <t>Average score on the exam (mean)   (out of 50)</t>
  </si>
  <si>
    <t>Presentation</t>
  </si>
  <si>
    <t>D</t>
  </si>
  <si>
    <t>ID Number</t>
  </si>
  <si>
    <t>/20</t>
  </si>
  <si>
    <t>Folder</t>
  </si>
  <si>
    <t>/8</t>
  </si>
  <si>
    <t>Final exam</t>
  </si>
  <si>
    <t>%</t>
  </si>
  <si>
    <t>/40</t>
  </si>
  <si>
    <t>/30</t>
  </si>
  <si>
    <t>SAMET</t>
  </si>
  <si>
    <t>AYDIN</t>
  </si>
  <si>
    <t xml:space="preserve">GORKEM </t>
  </si>
  <si>
    <t>CAGRI CELIK</t>
  </si>
  <si>
    <t>THITIPORN</t>
  </si>
  <si>
    <t>SINGHAKUL</t>
  </si>
  <si>
    <t>SARANYA</t>
  </si>
  <si>
    <t>SANGUANWONG</t>
  </si>
  <si>
    <t>ARBHASIRI</t>
  </si>
  <si>
    <t>SAMAKPHAN</t>
  </si>
  <si>
    <t>ARISA</t>
  </si>
  <si>
    <t>LADLAKHON</t>
  </si>
  <si>
    <t xml:space="preserve">PANPHION </t>
  </si>
  <si>
    <t>JENWATTANANONT</t>
  </si>
  <si>
    <t>PIMMANEE</t>
  </si>
  <si>
    <t>DAENGDEE</t>
  </si>
  <si>
    <t>PHURIDEJ</t>
  </si>
  <si>
    <t>TANASET</t>
  </si>
  <si>
    <t>AHMED</t>
  </si>
  <si>
    <t>ALMENDAY</t>
  </si>
  <si>
    <t>PORNSIRI</t>
  </si>
  <si>
    <t>KLONGKLAW</t>
  </si>
  <si>
    <t>NUTDANAI</t>
  </si>
  <si>
    <t>KAOKANOKSIN</t>
  </si>
  <si>
    <t>PIYANGKUL</t>
  </si>
  <si>
    <t>SURASIHANAT</t>
  </si>
  <si>
    <t>PANNIPA</t>
  </si>
  <si>
    <t>INTHAWONG</t>
  </si>
  <si>
    <t>RONAN</t>
  </si>
  <si>
    <t>COUPIAC LEDEMELE</t>
  </si>
  <si>
    <t>CHATSIRI</t>
  </si>
  <si>
    <t>JINTRAKUM</t>
  </si>
  <si>
    <t xml:space="preserve">PATCHARATHIDA </t>
  </si>
  <si>
    <t>SINGHALERT</t>
  </si>
  <si>
    <t>TATCHAKRIT</t>
  </si>
  <si>
    <t>MATYAKHAN</t>
  </si>
  <si>
    <t>PIYAPAT</t>
  </si>
  <si>
    <t>KINGKAEW</t>
  </si>
  <si>
    <t>VORARAT</t>
  </si>
  <si>
    <t>VORAWANICH</t>
  </si>
  <si>
    <t>KORNKANOK</t>
  </si>
  <si>
    <t>THAINITASKUL</t>
  </si>
  <si>
    <t>PUTTACHAD</t>
  </si>
  <si>
    <t>PIMKHAN</t>
  </si>
  <si>
    <t>PRODPRAN</t>
  </si>
  <si>
    <t>JINTAYAH</t>
  </si>
  <si>
    <t>CHANOKWAN</t>
  </si>
  <si>
    <t>SAIPROM</t>
  </si>
  <si>
    <t>LALITA</t>
  </si>
  <si>
    <t>ABDULSALAM</t>
  </si>
  <si>
    <t>KANNAPA</t>
  </si>
  <si>
    <t>TUBURAI</t>
  </si>
  <si>
    <t>KRONGKAEW</t>
  </si>
  <si>
    <t>PUNSOREE</t>
  </si>
  <si>
    <t>KUAWAN</t>
  </si>
  <si>
    <t>UNNGAM</t>
  </si>
  <si>
    <t>SUTHAPHA</t>
  </si>
  <si>
    <t>THAITHAWEE</t>
  </si>
  <si>
    <t>SUTHARAT</t>
  </si>
  <si>
    <t>WANGSO</t>
  </si>
  <si>
    <t>JANTRA</t>
  </si>
  <si>
    <t>KLEEPDOCYAEM</t>
  </si>
  <si>
    <t xml:space="preserve">PHIMNIPHA </t>
  </si>
  <si>
    <t>KIRATIWIRAPAKORN</t>
  </si>
  <si>
    <t>RATCHANON</t>
  </si>
  <si>
    <t>BUANIM</t>
  </si>
  <si>
    <t>LOEDCHAI</t>
  </si>
  <si>
    <t>KUDEERI</t>
  </si>
  <si>
    <t>APISIT</t>
  </si>
  <si>
    <t>KANTHAG</t>
  </si>
  <si>
    <t>KATI</t>
  </si>
  <si>
    <t>THONGSRI</t>
  </si>
  <si>
    <t>ILYAS</t>
  </si>
  <si>
    <t>ARTE</t>
  </si>
  <si>
    <t>YUSUF</t>
  </si>
  <si>
    <t>RASHEED</t>
  </si>
  <si>
    <t>KULLANA</t>
  </si>
  <si>
    <t>TONKHUM</t>
  </si>
  <si>
    <t>SAMAN</t>
  </si>
  <si>
    <t>KOOHESTANI</t>
  </si>
  <si>
    <t>NATTHA</t>
  </si>
  <si>
    <t>THAITAIR</t>
  </si>
  <si>
    <t xml:space="preserve">THANARAT </t>
  </si>
  <si>
    <t>SAWAT</t>
  </si>
  <si>
    <t>ACHIRAYA</t>
  </si>
  <si>
    <t>SAKAEO</t>
  </si>
  <si>
    <t>TANAKRIT</t>
  </si>
  <si>
    <t>UDOMSETHTHAWORN</t>
  </si>
  <si>
    <t>CHAKORN</t>
  </si>
  <si>
    <t>DEEDEN</t>
  </si>
  <si>
    <t>THITIPOL</t>
  </si>
  <si>
    <t>RUKKHAPHAN</t>
  </si>
  <si>
    <t>NIJJAREE</t>
  </si>
  <si>
    <t>EUR-ANUNT</t>
  </si>
  <si>
    <t>CHANIDAPAH</t>
  </si>
  <si>
    <t>WIMOLTHANAKIJ</t>
  </si>
  <si>
    <t>YOSITA</t>
  </si>
  <si>
    <t>THAMPANYA</t>
  </si>
  <si>
    <t>ACHITPHON</t>
  </si>
  <si>
    <t>KONGKAEW</t>
  </si>
  <si>
    <t>CHEMARIAM</t>
  </si>
  <si>
    <t>CHEZU</t>
  </si>
  <si>
    <t>ELISA</t>
  </si>
  <si>
    <t>SUWANNASAENG</t>
  </si>
  <si>
    <t>NARUEMON</t>
  </si>
  <si>
    <t xml:space="preserve">THUAMSOMBOON </t>
  </si>
  <si>
    <t>SILA</t>
  </si>
  <si>
    <t>SAENGIN</t>
  </si>
  <si>
    <t>NUCHANART</t>
  </si>
  <si>
    <t>DAHSIRI</t>
  </si>
  <si>
    <t>MAYTIKA</t>
  </si>
  <si>
    <t>JAIMUN</t>
  </si>
  <si>
    <t>SIRIPORN</t>
  </si>
  <si>
    <t>VILAI</t>
  </si>
  <si>
    <t>RUENRUDEE</t>
  </si>
  <si>
    <t>YANGYUEN</t>
  </si>
  <si>
    <t>NATCHAYA</t>
  </si>
  <si>
    <t>SIENGCHIN</t>
  </si>
  <si>
    <t>CHATCHAKARN</t>
  </si>
  <si>
    <t>MANEESONG</t>
  </si>
  <si>
    <t xml:space="preserve">SAWETCHAT </t>
  </si>
  <si>
    <t>THAPANEE</t>
  </si>
  <si>
    <t>SUTICHOL</t>
  </si>
  <si>
    <t>ANOOTSARA</t>
  </si>
  <si>
    <t>KHRAMKHRUAN</t>
  </si>
  <si>
    <t>PHAFUN</t>
  </si>
  <si>
    <t>LRENTHAISONG</t>
  </si>
  <si>
    <t>ABID</t>
  </si>
  <si>
    <t>MAHAJUN</t>
  </si>
  <si>
    <t>SAKSIT</t>
  </si>
  <si>
    <t>BUNRATTANASAYAN</t>
  </si>
  <si>
    <t>CHANAPA</t>
  </si>
  <si>
    <t>BOONSUB</t>
  </si>
  <si>
    <t>NATCHIMA</t>
  </si>
  <si>
    <t>ASAKATI</t>
  </si>
  <si>
    <t>ARAYA</t>
  </si>
  <si>
    <t>KOLLASUTA</t>
  </si>
  <si>
    <t>NATTICHAPAT</t>
  </si>
  <si>
    <t>RONGKAWONG</t>
  </si>
  <si>
    <t>VISAVAS</t>
  </si>
  <si>
    <t>THEERAROTWIT</t>
  </si>
  <si>
    <t>PANATYA</t>
  </si>
  <si>
    <t>SRITABUT</t>
  </si>
  <si>
    <t>WONGSATHORN</t>
  </si>
  <si>
    <t>NAKNOI</t>
  </si>
  <si>
    <t>Score</t>
  </si>
  <si>
    <t>/25</t>
  </si>
  <si>
    <t>A lot of effort was put into the project. Well done.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</si>
</sst>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67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3" fillId="6" borderId="2" xfId="0" applyNumberFormat="1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13" fillId="9" borderId="0" xfId="0" applyFont="1" applyFill="1"/>
    <xf numFmtId="164" fontId="3" fillId="10" borderId="2" xfId="0" applyNumberFormat="1" applyFont="1" applyFill="1" applyBorder="1" applyAlignment="1" applyProtection="1">
      <alignment horizontal="center" wrapText="1"/>
    </xf>
    <xf numFmtId="0" fontId="13" fillId="10" borderId="2" xfId="0" applyFont="1" applyFill="1" applyBorder="1" applyAlignment="1" applyProtection="1">
      <alignment horizontal="center"/>
    </xf>
    <xf numFmtId="0" fontId="12" fillId="10" borderId="2" xfId="0" applyFont="1" applyFill="1" applyBorder="1" applyAlignment="1">
      <alignment horizontal="center"/>
    </xf>
    <xf numFmtId="16" fontId="17" fillId="11" borderId="2" xfId="0" applyNumberFormat="1" applyFont="1" applyFill="1" applyBorder="1" applyAlignment="1" applyProtection="1">
      <alignment horizontal="center" wrapText="1"/>
      <protection locked="0"/>
    </xf>
    <xf numFmtId="164" fontId="4" fillId="12" borderId="2" xfId="0" applyNumberFormat="1" applyFont="1" applyFill="1" applyBorder="1" applyAlignment="1" applyProtection="1">
      <alignment horizontal="center"/>
    </xf>
    <xf numFmtId="0" fontId="4" fillId="12" borderId="2" xfId="0" applyFont="1" applyFill="1" applyBorder="1" applyAlignment="1">
      <alignment horizontal="center"/>
    </xf>
    <xf numFmtId="0" fontId="2" fillId="2" borderId="2" xfId="1" applyFont="1" applyBorder="1" applyAlignment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1" fontId="13" fillId="10" borderId="2" xfId="0" applyNumberFormat="1" applyFont="1" applyFill="1" applyBorder="1" applyAlignment="1" applyProtection="1">
      <alignment horizontal="center"/>
    </xf>
    <xf numFmtId="0" fontId="2" fillId="2" borderId="2" xfId="1" applyBorder="1" applyAlignment="1">
      <alignment horizontal="center"/>
      <protection locked="0"/>
    </xf>
    <xf numFmtId="0" fontId="2" fillId="5" borderId="0" xfId="0" applyFont="1" applyFill="1" applyBorder="1" applyAlignment="1" applyProtection="1"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5" borderId="0" xfId="0" applyFont="1" applyFill="1" applyBorder="1" applyAlignment="1" applyProtection="1">
      <alignment wrapText="1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Protection="1">
      <protection locked="0"/>
    </xf>
    <xf numFmtId="0" fontId="1" fillId="13" borderId="2" xfId="0" applyFont="1" applyFill="1" applyBorder="1" applyAlignment="1" applyProtection="1">
      <alignment horizontal="left"/>
      <protection locked="0"/>
    </xf>
    <xf numFmtId="0" fontId="1" fillId="14" borderId="2" xfId="0" applyFont="1" applyFill="1" applyBorder="1" applyAlignment="1" applyProtection="1">
      <alignment horizontal="center"/>
      <protection locked="0"/>
    </xf>
    <xf numFmtId="0" fontId="1" fillId="14" borderId="2" xfId="0" applyFont="1" applyFill="1" applyBorder="1" applyProtection="1">
      <protection locked="0"/>
    </xf>
    <xf numFmtId="0" fontId="1" fillId="14" borderId="2" xfId="0" applyFont="1" applyFill="1" applyBorder="1" applyAlignment="1" applyProtection="1">
      <alignment horizontal="left"/>
      <protection locked="0"/>
    </xf>
    <xf numFmtId="0" fontId="3" fillId="15" borderId="2" xfId="0" applyNumberFormat="1" applyFont="1" applyFill="1" applyBorder="1" applyAlignment="1" applyProtection="1">
      <alignment wrapText="1"/>
    </xf>
    <xf numFmtId="0" fontId="3" fillId="15" borderId="2" xfId="0" applyFont="1" applyFill="1" applyBorder="1" applyAlignment="1" applyProtection="1">
      <alignment wrapText="1"/>
    </xf>
    <xf numFmtId="164" fontId="13" fillId="10" borderId="2" xfId="0" applyNumberFormat="1" applyFont="1" applyFill="1" applyBorder="1" applyAlignment="1" applyProtection="1">
      <alignment horizontal="center"/>
    </xf>
    <xf numFmtId="1" fontId="13" fillId="14" borderId="2" xfId="0" applyNumberFormat="1" applyFont="1" applyFill="1" applyBorder="1" applyAlignment="1" applyProtection="1">
      <alignment horizontal="center"/>
    </xf>
    <xf numFmtId="0" fontId="12" fillId="14" borderId="2" xfId="0" applyFont="1" applyFill="1" applyBorder="1" applyAlignment="1">
      <alignment horizontal="center"/>
    </xf>
    <xf numFmtId="0" fontId="2" fillId="8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298121641677379E-2"/>
                  <c:y val="-8.73505740692360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377109743873113E-2"/>
                  <c:y val="0.111922727668520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760187871252933E-2"/>
                  <c:y val="4.2616710825827146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7703040156419422E-3"/>
                  <c:y val="-4.14486696271970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1603423053899732E-2"/>
                  <c:y val="-8.81302633379363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53059106478022E-3"/>
                  <c:y val="-7.8643380477914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513199514028355E-2"/>
                  <c:y val="-3.59410879327287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16</c:v>
                </c:pt>
                <c:pt idx="4">
                  <c:v>18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887942</xdr:colOff>
      <xdr:row>79</xdr:row>
      <xdr:rowOff>95250</xdr:rowOff>
    </xdr:from>
    <xdr:to>
      <xdr:col>3</xdr:col>
      <xdr:colOff>887942</xdr:colOff>
      <xdr:row>82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ENS4201  (2014)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topLeftCell="A55" zoomScale="110" zoomScaleNormal="110" workbookViewId="0">
      <pane xSplit="5" topLeftCell="F1" activePane="topRight" state="frozen"/>
      <selection pane="topRight" activeCell="S62" sqref="S61:S62"/>
    </sheetView>
  </sheetViews>
  <sheetFormatPr defaultRowHeight="15" x14ac:dyDescent="0.25"/>
  <cols>
    <col min="1" max="1" width="4.5703125" style="1" customWidth="1"/>
    <col min="2" max="2" width="7.42578125" style="3" bestFit="1" customWidth="1"/>
    <col min="3" max="3" width="12.140625" style="3" bestFit="1" customWidth="1"/>
    <col min="4" max="4" width="17" style="1" bestFit="1" customWidth="1"/>
    <col min="5" max="5" width="21" style="1" bestFit="1" customWidth="1"/>
    <col min="6" max="13" width="3.140625" style="1" customWidth="1"/>
    <col min="14" max="14" width="5.85546875" style="1" bestFit="1" customWidth="1"/>
    <col min="15" max="15" width="5.5703125" style="1" bestFit="1" customWidth="1"/>
    <col min="16" max="16" width="1.85546875" customWidth="1"/>
    <col min="17" max="17" width="17.7109375" bestFit="1" customWidth="1"/>
    <col min="18" max="18" width="2" customWidth="1"/>
    <col min="19" max="19" width="10.85546875" customWidth="1"/>
    <col min="20" max="20" width="1.42578125" customWidth="1"/>
    <col min="21" max="22" width="14.85546875" customWidth="1"/>
    <col min="23" max="23" width="3.5703125" style="1" customWidth="1"/>
    <col min="24" max="24" width="13" style="1" bestFit="1" customWidth="1"/>
    <col min="25" max="25" width="10" style="1" bestFit="1" customWidth="1"/>
    <col min="26" max="26" width="3.140625" style="1" customWidth="1"/>
    <col min="27" max="27" width="7.85546875" style="1" bestFit="1" customWidth="1"/>
    <col min="28" max="28" width="18.28515625" style="1" customWidth="1"/>
    <col min="29" max="29" width="34" style="1" customWidth="1"/>
    <col min="30" max="30" width="17.5703125" style="1" customWidth="1"/>
    <col min="31" max="37" width="9.140625" style="1"/>
    <col min="38" max="38" width="6.85546875" style="1" customWidth="1"/>
    <col min="39" max="16384" width="9.140625" style="1"/>
  </cols>
  <sheetData>
    <row r="2" spans="1:25" ht="18.75" x14ac:dyDescent="0.3">
      <c r="A2" s="11" t="s">
        <v>0</v>
      </c>
      <c r="B2" s="12" t="s">
        <v>1</v>
      </c>
      <c r="C2" s="12" t="s">
        <v>34</v>
      </c>
      <c r="D2" s="12" t="s">
        <v>2</v>
      </c>
      <c r="E2" s="13" t="s">
        <v>3</v>
      </c>
      <c r="F2" s="27" t="s">
        <v>4</v>
      </c>
      <c r="G2" s="7"/>
      <c r="H2" s="7"/>
      <c r="I2" s="7"/>
      <c r="J2" s="7"/>
      <c r="K2" s="7"/>
      <c r="L2" s="7"/>
      <c r="M2" s="7"/>
      <c r="N2" s="7"/>
      <c r="O2" s="8"/>
      <c r="Q2" s="36" t="s">
        <v>32</v>
      </c>
      <c r="S2" s="41" t="s">
        <v>36</v>
      </c>
      <c r="U2" s="41" t="s">
        <v>38</v>
      </c>
      <c r="V2" s="41" t="s">
        <v>38</v>
      </c>
      <c r="W2" s="42"/>
      <c r="X2" s="57" t="s">
        <v>5</v>
      </c>
      <c r="Y2" s="58"/>
    </row>
    <row r="3" spans="1:25" ht="23.25" x14ac:dyDescent="0.5">
      <c r="A3" s="14"/>
      <c r="B3" s="15"/>
      <c r="C3" s="15"/>
      <c r="D3" s="16"/>
      <c r="E3" s="17"/>
      <c r="F3" s="10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24</v>
      </c>
      <c r="M3" s="4" t="s">
        <v>30</v>
      </c>
      <c r="N3" s="33" t="s">
        <v>25</v>
      </c>
      <c r="O3" s="32" t="s">
        <v>29</v>
      </c>
      <c r="Q3" s="32" t="s">
        <v>29</v>
      </c>
      <c r="S3" s="32" t="s">
        <v>29</v>
      </c>
      <c r="U3" s="56" t="s">
        <v>187</v>
      </c>
      <c r="V3" s="32" t="s">
        <v>39</v>
      </c>
      <c r="W3" s="43"/>
      <c r="X3" s="28" t="s">
        <v>5</v>
      </c>
      <c r="Y3" s="28" t="s">
        <v>12</v>
      </c>
    </row>
    <row r="4" spans="1:25" x14ac:dyDescent="0.25">
      <c r="N4" s="3" t="s">
        <v>37</v>
      </c>
      <c r="O4" s="38" t="s">
        <v>13</v>
      </c>
      <c r="Q4" s="39" t="s">
        <v>35</v>
      </c>
      <c r="S4" s="39" t="s">
        <v>41</v>
      </c>
      <c r="U4" s="39" t="s">
        <v>188</v>
      </c>
      <c r="V4" s="39" t="s">
        <v>40</v>
      </c>
      <c r="W4" s="44"/>
      <c r="X4" s="38" t="s">
        <v>14</v>
      </c>
    </row>
    <row r="5" spans="1:25" x14ac:dyDescent="0.25">
      <c r="B5" s="49">
        <v>1</v>
      </c>
      <c r="C5" s="49">
        <v>5553020206</v>
      </c>
      <c r="D5" s="50" t="s">
        <v>110</v>
      </c>
      <c r="E5" s="51" t="s">
        <v>111</v>
      </c>
      <c r="F5" s="2">
        <v>1</v>
      </c>
      <c r="G5" s="2">
        <v>1</v>
      </c>
      <c r="H5" s="2">
        <v>0</v>
      </c>
      <c r="I5" s="6">
        <v>0</v>
      </c>
      <c r="J5" s="6">
        <v>1</v>
      </c>
      <c r="K5" s="6">
        <v>0</v>
      </c>
      <c r="L5" s="2">
        <v>1</v>
      </c>
      <c r="M5" s="2">
        <v>1</v>
      </c>
      <c r="N5" s="5">
        <f t="shared" ref="N5:N36" si="0">SUM(F5:M5)</f>
        <v>5</v>
      </c>
      <c r="O5" s="30">
        <f t="shared" ref="O5:O36" si="1">N5/8*10</f>
        <v>6.25</v>
      </c>
      <c r="P5" s="29"/>
      <c r="Q5" s="31">
        <v>14</v>
      </c>
      <c r="S5" s="54">
        <v>25.5</v>
      </c>
      <c r="U5" s="55">
        <v>13</v>
      </c>
      <c r="V5" s="40">
        <f>U5/25*40</f>
        <v>20.8</v>
      </c>
      <c r="W5" s="45"/>
      <c r="X5" s="34">
        <f t="shared" ref="X5:X36" si="2">O5+Q5+S5+V5</f>
        <v>66.55</v>
      </c>
      <c r="Y5" s="35" t="str">
        <f t="shared" ref="Y5:Y36" si="3">IF(X5&gt;=79.5,"A",IF(X5&gt;=74.5,"B+",IF(X5&gt;=69.5,"B",IF(X5&gt;=64.5,"C+",IF(X5&gt;=59.5,"C",IF(X5&gt;=54.5,"D+",IF(X5&gt;=44.5,"D",IF(X5&lt;44.5,"FAIL"))))))))</f>
        <v>C+</v>
      </c>
    </row>
    <row r="6" spans="1:25" x14ac:dyDescent="0.25">
      <c r="B6" s="49">
        <v>1</v>
      </c>
      <c r="C6" s="49">
        <v>5653020882</v>
      </c>
      <c r="D6" s="50" t="s">
        <v>112</v>
      </c>
      <c r="E6" s="51" t="s">
        <v>113</v>
      </c>
      <c r="F6" s="52"/>
      <c r="G6" s="52"/>
      <c r="H6" s="52"/>
      <c r="I6" s="53"/>
      <c r="J6" s="53"/>
      <c r="K6" s="53"/>
      <c r="L6" s="52"/>
      <c r="M6" s="52"/>
      <c r="N6" s="5">
        <f t="shared" si="0"/>
        <v>0</v>
      </c>
      <c r="O6" s="30">
        <f t="shared" si="1"/>
        <v>0</v>
      </c>
      <c r="P6" s="29"/>
      <c r="Q6" s="31">
        <v>14</v>
      </c>
      <c r="S6" s="54">
        <v>25.5</v>
      </c>
      <c r="U6" s="55">
        <v>21</v>
      </c>
      <c r="V6" s="40">
        <f t="shared" ref="V6:V69" si="4">U6/25*40</f>
        <v>33.6</v>
      </c>
      <c r="W6" s="45"/>
      <c r="X6" s="34">
        <f t="shared" si="2"/>
        <v>73.099999999999994</v>
      </c>
      <c r="Y6" s="35" t="str">
        <f t="shared" si="3"/>
        <v>B</v>
      </c>
    </row>
    <row r="7" spans="1:25" x14ac:dyDescent="0.25">
      <c r="B7" s="49">
        <v>1</v>
      </c>
      <c r="C7" s="49">
        <v>5553020081</v>
      </c>
      <c r="D7" s="50" t="s">
        <v>118</v>
      </c>
      <c r="E7" s="51" t="s">
        <v>119</v>
      </c>
      <c r="F7" s="2">
        <v>1</v>
      </c>
      <c r="G7" s="2">
        <v>1</v>
      </c>
      <c r="H7" s="2">
        <v>0</v>
      </c>
      <c r="I7" s="6">
        <v>1</v>
      </c>
      <c r="J7" s="6">
        <v>1</v>
      </c>
      <c r="K7" s="6">
        <v>0</v>
      </c>
      <c r="L7" s="2">
        <v>1</v>
      </c>
      <c r="M7" s="2">
        <v>1</v>
      </c>
      <c r="N7" s="5">
        <f t="shared" si="0"/>
        <v>6</v>
      </c>
      <c r="O7" s="30">
        <f t="shared" si="1"/>
        <v>7.5</v>
      </c>
      <c r="P7" s="29"/>
      <c r="Q7" s="31">
        <v>14</v>
      </c>
      <c r="S7" s="54">
        <v>25.5</v>
      </c>
      <c r="U7" s="55">
        <v>15</v>
      </c>
      <c r="V7" s="40">
        <f t="shared" si="4"/>
        <v>24</v>
      </c>
      <c r="W7" s="45"/>
      <c r="X7" s="34">
        <f t="shared" si="2"/>
        <v>71</v>
      </c>
      <c r="Y7" s="35" t="str">
        <f t="shared" si="3"/>
        <v>B</v>
      </c>
    </row>
    <row r="8" spans="1:25" x14ac:dyDescent="0.25">
      <c r="B8" s="49">
        <v>1</v>
      </c>
      <c r="C8" s="49">
        <v>5553520015</v>
      </c>
      <c r="D8" s="50" t="s">
        <v>144</v>
      </c>
      <c r="E8" s="51" t="s">
        <v>145</v>
      </c>
      <c r="F8" s="2">
        <v>1</v>
      </c>
      <c r="G8" s="2">
        <v>1</v>
      </c>
      <c r="H8" s="2">
        <v>0</v>
      </c>
      <c r="I8" s="6">
        <v>0</v>
      </c>
      <c r="J8" s="6">
        <v>1</v>
      </c>
      <c r="K8" s="6">
        <v>0</v>
      </c>
      <c r="L8" s="2">
        <v>1</v>
      </c>
      <c r="M8" s="2">
        <v>1</v>
      </c>
      <c r="N8" s="5">
        <f t="shared" si="0"/>
        <v>5</v>
      </c>
      <c r="O8" s="30">
        <f t="shared" si="1"/>
        <v>6.25</v>
      </c>
      <c r="P8" s="29"/>
      <c r="Q8" s="31">
        <v>14</v>
      </c>
      <c r="S8" s="54">
        <v>25.5</v>
      </c>
      <c r="U8" s="55">
        <v>19</v>
      </c>
      <c r="V8" s="40">
        <f t="shared" si="4"/>
        <v>30.4</v>
      </c>
      <c r="W8" s="45"/>
      <c r="X8" s="34">
        <f t="shared" si="2"/>
        <v>76.150000000000006</v>
      </c>
      <c r="Y8" s="35" t="str">
        <f t="shared" si="3"/>
        <v>B+</v>
      </c>
    </row>
    <row r="9" spans="1:25" x14ac:dyDescent="0.25">
      <c r="B9" s="49">
        <v>1</v>
      </c>
      <c r="C9" s="49"/>
      <c r="D9" s="50" t="s">
        <v>162</v>
      </c>
      <c r="E9" s="51" t="s">
        <v>75</v>
      </c>
      <c r="F9" s="2">
        <v>1</v>
      </c>
      <c r="G9" s="2">
        <v>1</v>
      </c>
      <c r="H9" s="2">
        <v>0</v>
      </c>
      <c r="I9" s="6">
        <v>0</v>
      </c>
      <c r="J9" s="6">
        <v>1</v>
      </c>
      <c r="K9" s="6">
        <v>0</v>
      </c>
      <c r="L9" s="2">
        <v>1</v>
      </c>
      <c r="M9" s="2">
        <v>1</v>
      </c>
      <c r="N9" s="5">
        <f t="shared" si="0"/>
        <v>5</v>
      </c>
      <c r="O9" s="30">
        <f t="shared" si="1"/>
        <v>6.25</v>
      </c>
      <c r="P9" s="29"/>
      <c r="Q9" s="31">
        <v>14</v>
      </c>
      <c r="S9" s="54">
        <v>25.5</v>
      </c>
      <c r="U9" s="55">
        <v>18</v>
      </c>
      <c r="V9" s="40">
        <f t="shared" si="4"/>
        <v>28.799999999999997</v>
      </c>
      <c r="W9" s="45"/>
      <c r="X9" s="34">
        <f t="shared" si="2"/>
        <v>74.55</v>
      </c>
      <c r="Y9" s="35" t="str">
        <f t="shared" si="3"/>
        <v>B+</v>
      </c>
    </row>
    <row r="10" spans="1:25" x14ac:dyDescent="0.25">
      <c r="B10" s="49">
        <v>1</v>
      </c>
      <c r="C10" s="49">
        <v>5553020123</v>
      </c>
      <c r="D10" s="50" t="s">
        <v>169</v>
      </c>
      <c r="E10" s="51" t="s">
        <v>170</v>
      </c>
      <c r="F10" s="2">
        <v>1</v>
      </c>
      <c r="G10" s="2">
        <v>0</v>
      </c>
      <c r="H10" s="2">
        <v>1</v>
      </c>
      <c r="I10" s="6">
        <v>1</v>
      </c>
      <c r="J10" s="6">
        <v>1</v>
      </c>
      <c r="K10" s="6">
        <v>0</v>
      </c>
      <c r="L10" s="2">
        <v>1</v>
      </c>
      <c r="M10" s="2">
        <v>1</v>
      </c>
      <c r="N10" s="5">
        <f t="shared" si="0"/>
        <v>6</v>
      </c>
      <c r="O10" s="30">
        <f t="shared" si="1"/>
        <v>7.5</v>
      </c>
      <c r="P10" s="29"/>
      <c r="Q10" s="31">
        <v>14</v>
      </c>
      <c r="S10" s="54">
        <v>25.5</v>
      </c>
      <c r="U10" s="55">
        <v>14</v>
      </c>
      <c r="V10" s="40">
        <f t="shared" si="4"/>
        <v>22.400000000000002</v>
      </c>
      <c r="W10" s="45"/>
      <c r="X10" s="34">
        <f t="shared" si="2"/>
        <v>69.400000000000006</v>
      </c>
      <c r="Y10" s="35" t="str">
        <f t="shared" si="3"/>
        <v>C+</v>
      </c>
    </row>
    <row r="11" spans="1:25" x14ac:dyDescent="0.25">
      <c r="B11" s="46">
        <v>2</v>
      </c>
      <c r="C11" s="46">
        <v>5553020800</v>
      </c>
      <c r="D11" s="47" t="s">
        <v>54</v>
      </c>
      <c r="E11" s="48" t="s">
        <v>55</v>
      </c>
      <c r="F11" s="2">
        <v>1</v>
      </c>
      <c r="G11" s="2">
        <v>1</v>
      </c>
      <c r="H11" s="2">
        <v>1</v>
      </c>
      <c r="I11" s="6">
        <v>1</v>
      </c>
      <c r="J11" s="6">
        <v>1</v>
      </c>
      <c r="K11" s="6">
        <v>1</v>
      </c>
      <c r="L11" s="2">
        <v>1</v>
      </c>
      <c r="M11" s="2">
        <v>1</v>
      </c>
      <c r="N11" s="5">
        <f t="shared" si="0"/>
        <v>8</v>
      </c>
      <c r="O11" s="30">
        <f t="shared" si="1"/>
        <v>10</v>
      </c>
      <c r="P11" s="29"/>
      <c r="Q11" s="31">
        <v>10</v>
      </c>
      <c r="S11" s="54">
        <v>24</v>
      </c>
      <c r="U11" s="55">
        <v>15</v>
      </c>
      <c r="V11" s="40">
        <f t="shared" si="4"/>
        <v>24</v>
      </c>
      <c r="W11" s="45"/>
      <c r="X11" s="34">
        <f t="shared" si="2"/>
        <v>68</v>
      </c>
      <c r="Y11" s="35" t="str">
        <f t="shared" si="3"/>
        <v>C+</v>
      </c>
    </row>
    <row r="12" spans="1:25" x14ac:dyDescent="0.25">
      <c r="B12" s="46">
        <v>2</v>
      </c>
      <c r="C12" s="46">
        <v>5553020172</v>
      </c>
      <c r="D12" s="47" t="s">
        <v>56</v>
      </c>
      <c r="E12" s="48" t="s">
        <v>57</v>
      </c>
      <c r="F12" s="2">
        <v>1</v>
      </c>
      <c r="G12" s="2">
        <v>1</v>
      </c>
      <c r="H12" s="2">
        <v>1</v>
      </c>
      <c r="I12" s="6">
        <v>1</v>
      </c>
      <c r="J12" s="6">
        <v>1</v>
      </c>
      <c r="K12" s="6">
        <v>1</v>
      </c>
      <c r="L12" s="2">
        <v>1</v>
      </c>
      <c r="M12" s="2">
        <v>1</v>
      </c>
      <c r="N12" s="5">
        <f t="shared" si="0"/>
        <v>8</v>
      </c>
      <c r="O12" s="30">
        <f t="shared" si="1"/>
        <v>10</v>
      </c>
      <c r="P12" s="29"/>
      <c r="Q12" s="31">
        <v>10</v>
      </c>
      <c r="S12" s="54">
        <v>24</v>
      </c>
      <c r="U12" s="55">
        <v>14</v>
      </c>
      <c r="V12" s="40">
        <f t="shared" si="4"/>
        <v>22.400000000000002</v>
      </c>
      <c r="W12" s="45"/>
      <c r="X12" s="34">
        <f t="shared" si="2"/>
        <v>66.400000000000006</v>
      </c>
      <c r="Y12" s="35" t="str">
        <f t="shared" si="3"/>
        <v>C+</v>
      </c>
    </row>
    <row r="13" spans="1:25" x14ac:dyDescent="0.25">
      <c r="B13" s="46">
        <v>2</v>
      </c>
      <c r="C13" s="46">
        <v>5553020222</v>
      </c>
      <c r="D13" s="47" t="s">
        <v>106</v>
      </c>
      <c r="E13" s="48" t="s">
        <v>107</v>
      </c>
      <c r="F13" s="2">
        <v>1</v>
      </c>
      <c r="G13" s="2">
        <v>1</v>
      </c>
      <c r="H13" s="2">
        <v>1</v>
      </c>
      <c r="I13" s="6">
        <v>1</v>
      </c>
      <c r="J13" s="6">
        <v>1</v>
      </c>
      <c r="K13" s="6">
        <v>0</v>
      </c>
      <c r="L13" s="2">
        <v>1</v>
      </c>
      <c r="M13" s="2">
        <v>1</v>
      </c>
      <c r="N13" s="5">
        <f t="shared" si="0"/>
        <v>7</v>
      </c>
      <c r="O13" s="30">
        <f t="shared" si="1"/>
        <v>8.75</v>
      </c>
      <c r="P13" s="29"/>
      <c r="Q13" s="31">
        <v>10</v>
      </c>
      <c r="S13" s="54">
        <v>24</v>
      </c>
      <c r="U13" s="55">
        <v>13</v>
      </c>
      <c r="V13" s="40">
        <f t="shared" si="4"/>
        <v>20.8</v>
      </c>
      <c r="W13" s="45"/>
      <c r="X13" s="34">
        <f t="shared" si="2"/>
        <v>63.55</v>
      </c>
      <c r="Y13" s="35" t="str">
        <f t="shared" si="3"/>
        <v>C</v>
      </c>
    </row>
    <row r="14" spans="1:25" x14ac:dyDescent="0.25">
      <c r="B14" s="46">
        <v>2</v>
      </c>
      <c r="C14" s="46">
        <v>5553010017</v>
      </c>
      <c r="D14" s="47" t="s">
        <v>108</v>
      </c>
      <c r="E14" s="48" t="s">
        <v>109</v>
      </c>
      <c r="F14" s="2">
        <v>1</v>
      </c>
      <c r="G14" s="2">
        <v>1</v>
      </c>
      <c r="H14" s="2">
        <v>1</v>
      </c>
      <c r="I14" s="6">
        <v>1</v>
      </c>
      <c r="J14" s="6">
        <v>1</v>
      </c>
      <c r="K14" s="6">
        <v>1</v>
      </c>
      <c r="L14" s="2">
        <v>1</v>
      </c>
      <c r="M14" s="2">
        <v>1</v>
      </c>
      <c r="N14" s="5">
        <f t="shared" si="0"/>
        <v>8</v>
      </c>
      <c r="O14" s="30">
        <f t="shared" si="1"/>
        <v>10</v>
      </c>
      <c r="P14" s="29"/>
      <c r="Q14" s="31">
        <v>10</v>
      </c>
      <c r="S14" s="54">
        <v>24</v>
      </c>
      <c r="U14" s="55">
        <v>17</v>
      </c>
      <c r="V14" s="40">
        <f t="shared" si="4"/>
        <v>27.200000000000003</v>
      </c>
      <c r="W14" s="45"/>
      <c r="X14" s="34">
        <f t="shared" si="2"/>
        <v>71.2</v>
      </c>
      <c r="Y14" s="35" t="str">
        <f t="shared" si="3"/>
        <v>B</v>
      </c>
    </row>
    <row r="15" spans="1:25" x14ac:dyDescent="0.25">
      <c r="B15" s="46">
        <v>2</v>
      </c>
      <c r="C15" s="46">
        <v>5553020040</v>
      </c>
      <c r="D15" s="47" t="s">
        <v>165</v>
      </c>
      <c r="E15" s="48" t="s">
        <v>166</v>
      </c>
      <c r="F15" s="2">
        <v>1</v>
      </c>
      <c r="G15" s="2">
        <v>0</v>
      </c>
      <c r="H15" s="2">
        <v>1</v>
      </c>
      <c r="I15" s="6">
        <v>1</v>
      </c>
      <c r="J15" s="6">
        <v>1</v>
      </c>
      <c r="K15" s="6">
        <v>1</v>
      </c>
      <c r="L15" s="2">
        <v>1</v>
      </c>
      <c r="M15" s="2">
        <v>1</v>
      </c>
      <c r="N15" s="5">
        <f t="shared" si="0"/>
        <v>7</v>
      </c>
      <c r="O15" s="30">
        <f t="shared" si="1"/>
        <v>8.75</v>
      </c>
      <c r="P15" s="29"/>
      <c r="Q15" s="31">
        <v>10</v>
      </c>
      <c r="S15" s="54">
        <v>24</v>
      </c>
      <c r="U15" s="55">
        <v>15</v>
      </c>
      <c r="V15" s="40">
        <f t="shared" si="4"/>
        <v>24</v>
      </c>
      <c r="W15" s="45"/>
      <c r="X15" s="34">
        <f t="shared" si="2"/>
        <v>66.75</v>
      </c>
      <c r="Y15" s="35" t="str">
        <f t="shared" si="3"/>
        <v>C+</v>
      </c>
    </row>
    <row r="16" spans="1:25" x14ac:dyDescent="0.25">
      <c r="B16" s="46">
        <v>2</v>
      </c>
      <c r="C16" s="46">
        <v>5553020388</v>
      </c>
      <c r="D16" s="47" t="s">
        <v>167</v>
      </c>
      <c r="E16" s="48" t="s">
        <v>168</v>
      </c>
      <c r="F16" s="2">
        <v>1</v>
      </c>
      <c r="G16" s="2">
        <v>0</v>
      </c>
      <c r="H16" s="2">
        <v>1</v>
      </c>
      <c r="I16" s="6">
        <v>0</v>
      </c>
      <c r="J16" s="6">
        <v>1</v>
      </c>
      <c r="K16" s="6">
        <v>1</v>
      </c>
      <c r="L16" s="2">
        <v>1</v>
      </c>
      <c r="M16" s="2">
        <v>1</v>
      </c>
      <c r="N16" s="5">
        <f t="shared" si="0"/>
        <v>6</v>
      </c>
      <c r="O16" s="30">
        <f t="shared" si="1"/>
        <v>7.5</v>
      </c>
      <c r="P16" s="29"/>
      <c r="Q16" s="31">
        <v>10</v>
      </c>
      <c r="S16" s="54">
        <v>24</v>
      </c>
      <c r="U16" s="55">
        <v>17</v>
      </c>
      <c r="V16" s="40">
        <f t="shared" si="4"/>
        <v>27.200000000000003</v>
      </c>
      <c r="W16" s="45"/>
      <c r="X16" s="34">
        <f t="shared" si="2"/>
        <v>68.7</v>
      </c>
      <c r="Y16" s="35" t="str">
        <f t="shared" si="3"/>
        <v>C+</v>
      </c>
    </row>
    <row r="17" spans="2:25" x14ac:dyDescent="0.25">
      <c r="B17" s="49">
        <v>3</v>
      </c>
      <c r="C17" s="49">
        <v>5653020106</v>
      </c>
      <c r="D17" s="50" t="s">
        <v>58</v>
      </c>
      <c r="E17" s="51" t="s">
        <v>59</v>
      </c>
      <c r="F17" s="2">
        <v>1</v>
      </c>
      <c r="G17" s="2">
        <v>1</v>
      </c>
      <c r="H17" s="2">
        <v>1</v>
      </c>
      <c r="I17" s="6">
        <v>1</v>
      </c>
      <c r="J17" s="6">
        <v>1</v>
      </c>
      <c r="K17" s="6">
        <v>1</v>
      </c>
      <c r="L17" s="2">
        <v>1</v>
      </c>
      <c r="M17" s="2">
        <v>1</v>
      </c>
      <c r="N17" s="5">
        <f t="shared" si="0"/>
        <v>8</v>
      </c>
      <c r="O17" s="30">
        <f t="shared" si="1"/>
        <v>10</v>
      </c>
      <c r="P17" s="29"/>
      <c r="Q17" s="31">
        <v>12.5</v>
      </c>
      <c r="S17" s="54">
        <v>16.5</v>
      </c>
      <c r="U17" s="55">
        <v>20</v>
      </c>
      <c r="V17" s="40">
        <f t="shared" si="4"/>
        <v>32</v>
      </c>
      <c r="W17" s="45"/>
      <c r="X17" s="34">
        <f t="shared" si="2"/>
        <v>71</v>
      </c>
      <c r="Y17" s="35" t="str">
        <f t="shared" si="3"/>
        <v>B</v>
      </c>
    </row>
    <row r="18" spans="2:25" x14ac:dyDescent="0.25">
      <c r="B18" s="49">
        <v>3</v>
      </c>
      <c r="C18" s="49">
        <v>5553010132</v>
      </c>
      <c r="D18" s="50" t="s">
        <v>114</v>
      </c>
      <c r="E18" s="51" t="s">
        <v>115</v>
      </c>
      <c r="F18" s="2">
        <v>1</v>
      </c>
      <c r="G18" s="2">
        <v>1</v>
      </c>
      <c r="H18" s="2">
        <v>1</v>
      </c>
      <c r="I18" s="6">
        <v>1</v>
      </c>
      <c r="J18" s="6">
        <v>1</v>
      </c>
      <c r="K18" s="6">
        <v>1</v>
      </c>
      <c r="L18" s="2">
        <v>1</v>
      </c>
      <c r="M18" s="2">
        <v>1</v>
      </c>
      <c r="N18" s="5">
        <f t="shared" si="0"/>
        <v>8</v>
      </c>
      <c r="O18" s="30">
        <f t="shared" si="1"/>
        <v>10</v>
      </c>
      <c r="P18" s="29"/>
      <c r="Q18" s="31">
        <v>12.5</v>
      </c>
      <c r="S18" s="54">
        <v>16.5</v>
      </c>
      <c r="U18" s="55">
        <v>16</v>
      </c>
      <c r="V18" s="40">
        <f t="shared" si="4"/>
        <v>25.6</v>
      </c>
      <c r="W18" s="45"/>
      <c r="X18" s="34">
        <f t="shared" si="2"/>
        <v>64.599999999999994</v>
      </c>
      <c r="Y18" s="35" t="str">
        <f t="shared" si="3"/>
        <v>C+</v>
      </c>
    </row>
    <row r="19" spans="2:25" x14ac:dyDescent="0.25">
      <c r="B19" s="49">
        <v>3</v>
      </c>
      <c r="C19" s="49">
        <v>565302858</v>
      </c>
      <c r="D19" s="50" t="s">
        <v>116</v>
      </c>
      <c r="E19" s="51" t="s">
        <v>117</v>
      </c>
      <c r="F19" s="2">
        <v>1</v>
      </c>
      <c r="G19" s="2">
        <v>1</v>
      </c>
      <c r="H19" s="2">
        <v>1</v>
      </c>
      <c r="I19" s="6">
        <v>1</v>
      </c>
      <c r="J19" s="6">
        <v>1</v>
      </c>
      <c r="K19" s="6">
        <v>0</v>
      </c>
      <c r="L19" s="2">
        <v>1</v>
      </c>
      <c r="M19" s="2">
        <v>1</v>
      </c>
      <c r="N19" s="5">
        <f t="shared" si="0"/>
        <v>7</v>
      </c>
      <c r="O19" s="30">
        <f t="shared" si="1"/>
        <v>8.75</v>
      </c>
      <c r="P19" s="29"/>
      <c r="Q19" s="31">
        <v>12.5</v>
      </c>
      <c r="S19" s="54">
        <v>16.5</v>
      </c>
      <c r="U19" s="55">
        <v>13</v>
      </c>
      <c r="V19" s="40">
        <f t="shared" si="4"/>
        <v>20.8</v>
      </c>
      <c r="W19" s="45"/>
      <c r="X19" s="34">
        <f t="shared" si="2"/>
        <v>58.55</v>
      </c>
      <c r="Y19" s="35" t="str">
        <f t="shared" si="3"/>
        <v>D+</v>
      </c>
    </row>
    <row r="20" spans="2:25" x14ac:dyDescent="0.25">
      <c r="B20" s="49">
        <v>3</v>
      </c>
      <c r="C20" s="49">
        <v>5453500497</v>
      </c>
      <c r="D20" s="50" t="s">
        <v>120</v>
      </c>
      <c r="E20" s="51" t="s">
        <v>121</v>
      </c>
      <c r="F20" s="2">
        <v>1</v>
      </c>
      <c r="G20" s="2">
        <v>1</v>
      </c>
      <c r="H20" s="2">
        <v>1</v>
      </c>
      <c r="I20" s="6">
        <v>1</v>
      </c>
      <c r="J20" s="6">
        <v>1</v>
      </c>
      <c r="K20" s="6">
        <v>0</v>
      </c>
      <c r="L20" s="2">
        <v>1</v>
      </c>
      <c r="M20" s="2">
        <v>1</v>
      </c>
      <c r="N20" s="5">
        <f t="shared" si="0"/>
        <v>7</v>
      </c>
      <c r="O20" s="30">
        <f t="shared" si="1"/>
        <v>8.75</v>
      </c>
      <c r="P20" s="29"/>
      <c r="Q20" s="31">
        <v>12.5</v>
      </c>
      <c r="S20" s="54">
        <v>16.5</v>
      </c>
      <c r="U20" s="55">
        <v>14</v>
      </c>
      <c r="V20" s="40">
        <f t="shared" si="4"/>
        <v>22.400000000000002</v>
      </c>
      <c r="W20" s="45"/>
      <c r="X20" s="34">
        <f t="shared" si="2"/>
        <v>60.150000000000006</v>
      </c>
      <c r="Y20" s="35" t="str">
        <f t="shared" si="3"/>
        <v>C</v>
      </c>
    </row>
    <row r="21" spans="2:25" x14ac:dyDescent="0.25">
      <c r="B21" s="46">
        <v>4</v>
      </c>
      <c r="C21" s="46">
        <v>5553020479</v>
      </c>
      <c r="D21" s="47" t="s">
        <v>94</v>
      </c>
      <c r="E21" s="48" t="s">
        <v>95</v>
      </c>
      <c r="F21" s="2">
        <v>1</v>
      </c>
      <c r="G21" s="2">
        <v>1</v>
      </c>
      <c r="H21" s="2">
        <v>1</v>
      </c>
      <c r="I21" s="6">
        <v>1</v>
      </c>
      <c r="J21" s="6">
        <v>1</v>
      </c>
      <c r="K21" s="6">
        <v>0</v>
      </c>
      <c r="L21" s="2">
        <v>1</v>
      </c>
      <c r="M21" s="2">
        <v>1</v>
      </c>
      <c r="N21" s="5">
        <f t="shared" si="0"/>
        <v>7</v>
      </c>
      <c r="O21" s="30">
        <f t="shared" si="1"/>
        <v>8.75</v>
      </c>
      <c r="P21" s="29"/>
      <c r="Q21" s="31">
        <v>15</v>
      </c>
      <c r="S21" s="54">
        <v>19.5</v>
      </c>
      <c r="U21" s="55">
        <v>11</v>
      </c>
      <c r="V21" s="40">
        <f t="shared" si="4"/>
        <v>17.600000000000001</v>
      </c>
      <c r="W21" s="45"/>
      <c r="X21" s="34">
        <f t="shared" si="2"/>
        <v>60.85</v>
      </c>
      <c r="Y21" s="35" t="str">
        <f t="shared" si="3"/>
        <v>C</v>
      </c>
    </row>
    <row r="22" spans="2:25" x14ac:dyDescent="0.25">
      <c r="B22" s="46">
        <v>4</v>
      </c>
      <c r="C22" s="46">
        <v>5553020297</v>
      </c>
      <c r="D22" s="47" t="s">
        <v>96</v>
      </c>
      <c r="E22" s="48" t="s">
        <v>97</v>
      </c>
      <c r="F22" s="2">
        <v>1</v>
      </c>
      <c r="G22" s="2">
        <v>1</v>
      </c>
      <c r="H22" s="2">
        <v>1</v>
      </c>
      <c r="I22" s="6">
        <v>1</v>
      </c>
      <c r="J22" s="6">
        <v>1</v>
      </c>
      <c r="K22" s="6">
        <v>1</v>
      </c>
      <c r="L22" s="2">
        <v>1</v>
      </c>
      <c r="M22" s="2">
        <v>1</v>
      </c>
      <c r="N22" s="5">
        <f t="shared" si="0"/>
        <v>8</v>
      </c>
      <c r="O22" s="30">
        <f t="shared" si="1"/>
        <v>10</v>
      </c>
      <c r="P22" s="29"/>
      <c r="Q22" s="31">
        <v>15</v>
      </c>
      <c r="S22" s="54">
        <v>19.5</v>
      </c>
      <c r="U22" s="55">
        <v>22</v>
      </c>
      <c r="V22" s="40">
        <f t="shared" si="4"/>
        <v>35.200000000000003</v>
      </c>
      <c r="W22" s="45"/>
      <c r="X22" s="34">
        <f t="shared" si="2"/>
        <v>79.7</v>
      </c>
      <c r="Y22" s="35" t="str">
        <f t="shared" si="3"/>
        <v>A</v>
      </c>
    </row>
    <row r="23" spans="2:25" x14ac:dyDescent="0.25">
      <c r="B23" s="46">
        <v>4</v>
      </c>
      <c r="C23" s="46">
        <v>5553020180</v>
      </c>
      <c r="D23" s="47" t="s">
        <v>98</v>
      </c>
      <c r="E23" s="48" t="s">
        <v>99</v>
      </c>
      <c r="F23" s="2">
        <v>1</v>
      </c>
      <c r="G23" s="2">
        <v>1</v>
      </c>
      <c r="H23" s="2">
        <v>1</v>
      </c>
      <c r="I23" s="6">
        <v>1</v>
      </c>
      <c r="J23" s="6">
        <v>1</v>
      </c>
      <c r="K23" s="6">
        <v>1</v>
      </c>
      <c r="L23" s="2">
        <v>1</v>
      </c>
      <c r="M23" s="2">
        <v>1</v>
      </c>
      <c r="N23" s="5">
        <f t="shared" si="0"/>
        <v>8</v>
      </c>
      <c r="O23" s="30">
        <f t="shared" si="1"/>
        <v>10</v>
      </c>
      <c r="P23" s="29"/>
      <c r="Q23" s="31">
        <v>15</v>
      </c>
      <c r="S23" s="54">
        <v>19.5</v>
      </c>
      <c r="U23" s="55">
        <v>20</v>
      </c>
      <c r="V23" s="40">
        <f t="shared" si="4"/>
        <v>32</v>
      </c>
      <c r="W23" s="45"/>
      <c r="X23" s="34">
        <f t="shared" si="2"/>
        <v>76.5</v>
      </c>
      <c r="Y23" s="35" t="str">
        <f t="shared" si="3"/>
        <v>B+</v>
      </c>
    </row>
    <row r="24" spans="2:25" x14ac:dyDescent="0.25">
      <c r="B24" s="46">
        <v>4</v>
      </c>
      <c r="C24" s="46">
        <v>5553020347</v>
      </c>
      <c r="D24" s="47" t="s">
        <v>100</v>
      </c>
      <c r="E24" s="48" t="s">
        <v>101</v>
      </c>
      <c r="F24" s="2">
        <v>1</v>
      </c>
      <c r="G24" s="2">
        <v>1</v>
      </c>
      <c r="H24" s="2">
        <v>1</v>
      </c>
      <c r="I24" s="6">
        <v>1</v>
      </c>
      <c r="J24" s="6">
        <v>0</v>
      </c>
      <c r="K24" s="6">
        <v>1</v>
      </c>
      <c r="L24" s="2">
        <v>1</v>
      </c>
      <c r="M24" s="2">
        <v>1</v>
      </c>
      <c r="N24" s="5">
        <f t="shared" si="0"/>
        <v>7</v>
      </c>
      <c r="O24" s="30">
        <f t="shared" si="1"/>
        <v>8.75</v>
      </c>
      <c r="P24" s="29"/>
      <c r="Q24" s="31">
        <v>15</v>
      </c>
      <c r="S24" s="54">
        <v>19.5</v>
      </c>
      <c r="U24" s="55">
        <v>11</v>
      </c>
      <c r="V24" s="40">
        <f t="shared" si="4"/>
        <v>17.600000000000001</v>
      </c>
      <c r="W24" s="45"/>
      <c r="X24" s="34">
        <f t="shared" si="2"/>
        <v>60.85</v>
      </c>
      <c r="Y24" s="35" t="str">
        <f t="shared" si="3"/>
        <v>C</v>
      </c>
    </row>
    <row r="25" spans="2:25" x14ac:dyDescent="0.25">
      <c r="B25" s="46">
        <v>4</v>
      </c>
      <c r="C25" s="46">
        <v>5553020370</v>
      </c>
      <c r="D25" s="47" t="s">
        <v>102</v>
      </c>
      <c r="E25" s="48" t="s">
        <v>103</v>
      </c>
      <c r="F25" s="2">
        <v>1</v>
      </c>
      <c r="G25" s="2">
        <v>1</v>
      </c>
      <c r="H25" s="2">
        <v>1</v>
      </c>
      <c r="I25" s="6">
        <v>0</v>
      </c>
      <c r="J25" s="6">
        <v>1</v>
      </c>
      <c r="K25" s="6">
        <v>1</v>
      </c>
      <c r="L25" s="2">
        <v>1</v>
      </c>
      <c r="M25" s="2">
        <v>1</v>
      </c>
      <c r="N25" s="5">
        <f t="shared" si="0"/>
        <v>7</v>
      </c>
      <c r="O25" s="30">
        <f t="shared" si="1"/>
        <v>8.75</v>
      </c>
      <c r="P25" s="29"/>
      <c r="Q25" s="31">
        <v>15</v>
      </c>
      <c r="S25" s="54">
        <v>19.5</v>
      </c>
      <c r="U25" s="55">
        <v>11</v>
      </c>
      <c r="V25" s="40">
        <f t="shared" si="4"/>
        <v>17.600000000000001</v>
      </c>
      <c r="W25" s="45"/>
      <c r="X25" s="34">
        <f t="shared" si="2"/>
        <v>60.85</v>
      </c>
      <c r="Y25" s="35" t="str">
        <f t="shared" si="3"/>
        <v>C</v>
      </c>
    </row>
    <row r="26" spans="2:25" x14ac:dyDescent="0.25">
      <c r="B26" s="46">
        <v>4</v>
      </c>
      <c r="C26" s="46">
        <v>5553020024</v>
      </c>
      <c r="D26" s="47" t="s">
        <v>104</v>
      </c>
      <c r="E26" s="48" t="s">
        <v>105</v>
      </c>
      <c r="F26" s="2">
        <v>1</v>
      </c>
      <c r="G26" s="2">
        <v>1</v>
      </c>
      <c r="H26" s="2">
        <v>1</v>
      </c>
      <c r="I26" s="6">
        <v>1</v>
      </c>
      <c r="J26" s="6">
        <v>1</v>
      </c>
      <c r="K26" s="6">
        <v>1</v>
      </c>
      <c r="L26" s="2">
        <v>1</v>
      </c>
      <c r="M26" s="2">
        <v>1</v>
      </c>
      <c r="N26" s="5">
        <f t="shared" si="0"/>
        <v>8</v>
      </c>
      <c r="O26" s="30">
        <f t="shared" si="1"/>
        <v>10</v>
      </c>
      <c r="P26" s="29"/>
      <c r="Q26" s="31">
        <v>15</v>
      </c>
      <c r="S26" s="54">
        <v>19.5</v>
      </c>
      <c r="U26" s="55">
        <v>17</v>
      </c>
      <c r="V26" s="40">
        <f t="shared" si="4"/>
        <v>27.200000000000003</v>
      </c>
      <c r="W26" s="45"/>
      <c r="X26" s="34">
        <f t="shared" si="2"/>
        <v>71.7</v>
      </c>
      <c r="Y26" s="35" t="str">
        <f t="shared" si="3"/>
        <v>B</v>
      </c>
    </row>
    <row r="27" spans="2:25" x14ac:dyDescent="0.25">
      <c r="B27" s="49">
        <v>5</v>
      </c>
      <c r="C27" s="49">
        <v>5653020502</v>
      </c>
      <c r="D27" s="50" t="s">
        <v>68</v>
      </c>
      <c r="E27" s="51" t="s">
        <v>69</v>
      </c>
      <c r="F27" s="2">
        <v>1</v>
      </c>
      <c r="G27" s="2">
        <v>1</v>
      </c>
      <c r="H27" s="2">
        <v>1</v>
      </c>
      <c r="I27" s="6">
        <v>0</v>
      </c>
      <c r="J27" s="6">
        <v>1</v>
      </c>
      <c r="K27" s="6">
        <v>1</v>
      </c>
      <c r="L27" s="2">
        <v>1</v>
      </c>
      <c r="M27" s="2">
        <v>1</v>
      </c>
      <c r="N27" s="5">
        <f t="shared" si="0"/>
        <v>7</v>
      </c>
      <c r="O27" s="30">
        <f t="shared" si="1"/>
        <v>8.75</v>
      </c>
      <c r="P27" s="29"/>
      <c r="Q27" s="31">
        <v>16.5</v>
      </c>
      <c r="S27" s="54">
        <v>22.5</v>
      </c>
      <c r="U27" s="55">
        <v>23</v>
      </c>
      <c r="V27" s="40">
        <f t="shared" si="4"/>
        <v>36.800000000000004</v>
      </c>
      <c r="W27" s="45"/>
      <c r="X27" s="34">
        <f t="shared" si="2"/>
        <v>84.550000000000011</v>
      </c>
      <c r="Y27" s="35" t="str">
        <f t="shared" si="3"/>
        <v>A</v>
      </c>
    </row>
    <row r="28" spans="2:25" x14ac:dyDescent="0.25">
      <c r="B28" s="49">
        <v>5</v>
      </c>
      <c r="C28" s="49">
        <v>5553520056</v>
      </c>
      <c r="D28" s="50" t="s">
        <v>70</v>
      </c>
      <c r="E28" s="51" t="s">
        <v>71</v>
      </c>
      <c r="F28" s="2">
        <v>1</v>
      </c>
      <c r="G28" s="2">
        <v>1</v>
      </c>
      <c r="H28" s="2">
        <v>1</v>
      </c>
      <c r="I28" s="6">
        <v>0</v>
      </c>
      <c r="J28" s="6">
        <v>1</v>
      </c>
      <c r="K28" s="6">
        <v>1</v>
      </c>
      <c r="L28" s="2">
        <v>1</v>
      </c>
      <c r="M28" s="2">
        <v>1</v>
      </c>
      <c r="N28" s="5">
        <f t="shared" si="0"/>
        <v>7</v>
      </c>
      <c r="O28" s="30">
        <f t="shared" si="1"/>
        <v>8.75</v>
      </c>
      <c r="P28" s="29"/>
      <c r="Q28" s="31">
        <v>16.5</v>
      </c>
      <c r="S28" s="54">
        <v>22.5</v>
      </c>
      <c r="U28" s="55">
        <v>22</v>
      </c>
      <c r="V28" s="40">
        <f t="shared" si="4"/>
        <v>35.200000000000003</v>
      </c>
      <c r="W28" s="45"/>
      <c r="X28" s="34">
        <f t="shared" si="2"/>
        <v>82.95</v>
      </c>
      <c r="Y28" s="35" t="str">
        <f t="shared" si="3"/>
        <v>A</v>
      </c>
    </row>
    <row r="29" spans="2:25" x14ac:dyDescent="0.25">
      <c r="B29" s="49">
        <v>5</v>
      </c>
      <c r="C29" s="49">
        <v>5653020528</v>
      </c>
      <c r="D29" s="50" t="s">
        <v>78</v>
      </c>
      <c r="E29" s="51" t="s">
        <v>79</v>
      </c>
      <c r="F29" s="2">
        <v>1</v>
      </c>
      <c r="G29" s="2">
        <v>1</v>
      </c>
      <c r="H29" s="2">
        <v>0</v>
      </c>
      <c r="I29" s="6">
        <v>1</v>
      </c>
      <c r="J29" s="6">
        <v>1</v>
      </c>
      <c r="K29" s="6">
        <v>1</v>
      </c>
      <c r="L29" s="2">
        <v>1</v>
      </c>
      <c r="M29" s="2">
        <v>1</v>
      </c>
      <c r="N29" s="5">
        <f t="shared" si="0"/>
        <v>7</v>
      </c>
      <c r="O29" s="30">
        <f t="shared" si="1"/>
        <v>8.75</v>
      </c>
      <c r="P29" s="29"/>
      <c r="Q29" s="31">
        <v>16.5</v>
      </c>
      <c r="S29" s="54">
        <v>22.5</v>
      </c>
      <c r="U29" s="55">
        <v>23</v>
      </c>
      <c r="V29" s="40">
        <f t="shared" si="4"/>
        <v>36.800000000000004</v>
      </c>
      <c r="W29" s="45"/>
      <c r="X29" s="34">
        <f t="shared" si="2"/>
        <v>84.550000000000011</v>
      </c>
      <c r="Y29" s="35" t="str">
        <f t="shared" si="3"/>
        <v>A</v>
      </c>
    </row>
    <row r="30" spans="2:25" x14ac:dyDescent="0.25">
      <c r="B30" s="49">
        <v>5</v>
      </c>
      <c r="C30" s="49">
        <v>5653520113</v>
      </c>
      <c r="D30" s="50" t="s">
        <v>171</v>
      </c>
      <c r="E30" s="51" t="s">
        <v>172</v>
      </c>
      <c r="F30" s="2">
        <v>1</v>
      </c>
      <c r="G30" s="2">
        <v>1</v>
      </c>
      <c r="H30" s="2">
        <v>1</v>
      </c>
      <c r="I30" s="6">
        <v>1</v>
      </c>
      <c r="J30" s="6">
        <v>1</v>
      </c>
      <c r="K30" s="6">
        <v>1</v>
      </c>
      <c r="L30" s="2">
        <v>1</v>
      </c>
      <c r="M30" s="2">
        <v>1</v>
      </c>
      <c r="N30" s="5">
        <f t="shared" si="0"/>
        <v>8</v>
      </c>
      <c r="O30" s="30">
        <f t="shared" si="1"/>
        <v>10</v>
      </c>
      <c r="P30" s="29"/>
      <c r="Q30" s="31">
        <v>16.5</v>
      </c>
      <c r="S30" s="54">
        <v>22.5</v>
      </c>
      <c r="U30" s="55">
        <v>19</v>
      </c>
      <c r="V30" s="40">
        <f t="shared" si="4"/>
        <v>30.4</v>
      </c>
      <c r="W30" s="45"/>
      <c r="X30" s="34">
        <f t="shared" si="2"/>
        <v>79.400000000000006</v>
      </c>
      <c r="Y30" s="35" t="str">
        <f t="shared" si="3"/>
        <v>B+</v>
      </c>
    </row>
    <row r="31" spans="2:25" x14ac:dyDescent="0.25">
      <c r="B31" s="46">
        <v>6</v>
      </c>
      <c r="C31" s="46">
        <v>5453020330</v>
      </c>
      <c r="D31" s="47" t="s">
        <v>138</v>
      </c>
      <c r="E31" s="48" t="s">
        <v>139</v>
      </c>
      <c r="F31" s="2">
        <v>1</v>
      </c>
      <c r="G31" s="2">
        <v>1</v>
      </c>
      <c r="H31" s="2">
        <v>0</v>
      </c>
      <c r="I31" s="6">
        <v>1</v>
      </c>
      <c r="J31" s="6">
        <v>0</v>
      </c>
      <c r="K31" s="6">
        <v>1</v>
      </c>
      <c r="L31" s="2">
        <v>1</v>
      </c>
      <c r="M31" s="2">
        <v>1</v>
      </c>
      <c r="N31" s="5">
        <f t="shared" si="0"/>
        <v>6</v>
      </c>
      <c r="O31" s="30">
        <f t="shared" si="1"/>
        <v>7.5</v>
      </c>
      <c r="P31" s="29"/>
      <c r="Q31" s="31">
        <v>17.5</v>
      </c>
      <c r="S31" s="54">
        <v>21</v>
      </c>
      <c r="U31" s="55">
        <v>14</v>
      </c>
      <c r="V31" s="40">
        <f t="shared" si="4"/>
        <v>22.400000000000002</v>
      </c>
      <c r="W31" s="45"/>
      <c r="X31" s="34">
        <f t="shared" si="2"/>
        <v>68.400000000000006</v>
      </c>
      <c r="Y31" s="35" t="str">
        <f t="shared" si="3"/>
        <v>C+</v>
      </c>
    </row>
    <row r="32" spans="2:25" x14ac:dyDescent="0.25">
      <c r="B32" s="46">
        <v>6</v>
      </c>
      <c r="C32" s="46">
        <v>5453020447</v>
      </c>
      <c r="D32" s="47" t="s">
        <v>140</v>
      </c>
      <c r="E32" s="48" t="s">
        <v>141</v>
      </c>
      <c r="F32" s="2">
        <v>1</v>
      </c>
      <c r="G32" s="2">
        <v>1</v>
      </c>
      <c r="H32" s="2">
        <v>1</v>
      </c>
      <c r="I32" s="6">
        <v>1</v>
      </c>
      <c r="J32" s="6">
        <v>1</v>
      </c>
      <c r="K32" s="6">
        <v>1</v>
      </c>
      <c r="L32" s="2">
        <v>1</v>
      </c>
      <c r="M32" s="2">
        <v>1</v>
      </c>
      <c r="N32" s="5">
        <f t="shared" si="0"/>
        <v>8</v>
      </c>
      <c r="O32" s="30">
        <f t="shared" si="1"/>
        <v>10</v>
      </c>
      <c r="P32" s="29"/>
      <c r="Q32" s="31">
        <v>17.5</v>
      </c>
      <c r="S32" s="54">
        <v>21</v>
      </c>
      <c r="U32" s="55">
        <v>17</v>
      </c>
      <c r="V32" s="40">
        <f t="shared" si="4"/>
        <v>27.200000000000003</v>
      </c>
      <c r="W32" s="45"/>
      <c r="X32" s="34">
        <f t="shared" si="2"/>
        <v>75.7</v>
      </c>
      <c r="Y32" s="35" t="str">
        <f t="shared" si="3"/>
        <v>B+</v>
      </c>
    </row>
    <row r="33" spans="1:25" x14ac:dyDescent="0.25">
      <c r="B33" s="46">
        <v>6</v>
      </c>
      <c r="C33" s="46">
        <v>5453020546</v>
      </c>
      <c r="D33" s="47" t="s">
        <v>142</v>
      </c>
      <c r="E33" s="48" t="s">
        <v>143</v>
      </c>
      <c r="F33" s="2">
        <v>1</v>
      </c>
      <c r="G33" s="2">
        <v>1</v>
      </c>
      <c r="H33" s="2">
        <v>0</v>
      </c>
      <c r="I33" s="6">
        <v>0</v>
      </c>
      <c r="J33" s="6">
        <v>1</v>
      </c>
      <c r="K33" s="6">
        <v>1</v>
      </c>
      <c r="L33" s="2">
        <v>1</v>
      </c>
      <c r="M33" s="2">
        <v>1</v>
      </c>
      <c r="N33" s="5">
        <f t="shared" si="0"/>
        <v>6</v>
      </c>
      <c r="O33" s="30">
        <f t="shared" si="1"/>
        <v>7.5</v>
      </c>
      <c r="P33" s="29"/>
      <c r="Q33" s="31">
        <v>17.5</v>
      </c>
      <c r="S33" s="54">
        <v>21</v>
      </c>
      <c r="U33" s="55">
        <v>15</v>
      </c>
      <c r="V33" s="40">
        <f t="shared" si="4"/>
        <v>24</v>
      </c>
      <c r="W33" s="45"/>
      <c r="X33" s="34">
        <f t="shared" si="2"/>
        <v>70</v>
      </c>
      <c r="Y33" s="35" t="str">
        <f t="shared" si="3"/>
        <v>B</v>
      </c>
    </row>
    <row r="34" spans="1:25" x14ac:dyDescent="0.25">
      <c r="B34" s="46">
        <v>6</v>
      </c>
      <c r="C34" s="46">
        <v>5453020876</v>
      </c>
      <c r="D34" s="47" t="s">
        <v>146</v>
      </c>
      <c r="E34" s="48" t="s">
        <v>147</v>
      </c>
      <c r="F34" s="2">
        <v>1</v>
      </c>
      <c r="G34" s="2">
        <v>1</v>
      </c>
      <c r="H34" s="2">
        <v>1</v>
      </c>
      <c r="I34" s="6">
        <v>1</v>
      </c>
      <c r="J34" s="6">
        <v>0</v>
      </c>
      <c r="K34" s="6">
        <v>0</v>
      </c>
      <c r="L34" s="2">
        <v>1</v>
      </c>
      <c r="M34" s="2">
        <v>1</v>
      </c>
      <c r="N34" s="5">
        <f t="shared" si="0"/>
        <v>6</v>
      </c>
      <c r="O34" s="30">
        <f t="shared" si="1"/>
        <v>7.5</v>
      </c>
      <c r="P34" s="29"/>
      <c r="Q34" s="31">
        <v>17.5</v>
      </c>
      <c r="S34" s="54">
        <v>21</v>
      </c>
      <c r="U34" s="55">
        <v>8</v>
      </c>
      <c r="V34" s="40">
        <f t="shared" si="4"/>
        <v>12.8</v>
      </c>
      <c r="W34" s="45"/>
      <c r="X34" s="34">
        <f t="shared" si="2"/>
        <v>58.8</v>
      </c>
      <c r="Y34" s="35" t="str">
        <f t="shared" si="3"/>
        <v>D+</v>
      </c>
    </row>
    <row r="35" spans="1:25" x14ac:dyDescent="0.25">
      <c r="B35" s="46">
        <v>6</v>
      </c>
      <c r="C35" s="46">
        <v>5453020579</v>
      </c>
      <c r="D35" s="47" t="s">
        <v>148</v>
      </c>
      <c r="E35" s="48" t="s">
        <v>149</v>
      </c>
      <c r="F35" s="2">
        <v>1</v>
      </c>
      <c r="G35" s="2">
        <v>1</v>
      </c>
      <c r="H35" s="2">
        <v>1</v>
      </c>
      <c r="I35" s="6">
        <v>0</v>
      </c>
      <c r="J35" s="6">
        <v>1</v>
      </c>
      <c r="K35" s="6">
        <v>0</v>
      </c>
      <c r="L35" s="2">
        <v>1</v>
      </c>
      <c r="M35" s="2">
        <v>1</v>
      </c>
      <c r="N35" s="5">
        <f t="shared" si="0"/>
        <v>6</v>
      </c>
      <c r="O35" s="30">
        <f t="shared" si="1"/>
        <v>7.5</v>
      </c>
      <c r="P35" s="29"/>
      <c r="Q35" s="31">
        <v>17.5</v>
      </c>
      <c r="S35" s="54">
        <v>21</v>
      </c>
      <c r="U35" s="55">
        <v>13</v>
      </c>
      <c r="V35" s="40">
        <f t="shared" si="4"/>
        <v>20.8</v>
      </c>
      <c r="W35" s="45"/>
      <c r="X35" s="34">
        <f t="shared" si="2"/>
        <v>66.8</v>
      </c>
      <c r="Y35" s="35" t="str">
        <f t="shared" si="3"/>
        <v>C+</v>
      </c>
    </row>
    <row r="36" spans="1:25" x14ac:dyDescent="0.25">
      <c r="B36" s="46">
        <v>6</v>
      </c>
      <c r="C36" s="46">
        <v>5453020629</v>
      </c>
      <c r="D36" s="47" t="s">
        <v>173</v>
      </c>
      <c r="E36" s="48" t="s">
        <v>174</v>
      </c>
      <c r="F36" s="2">
        <v>1</v>
      </c>
      <c r="G36" s="2">
        <v>0</v>
      </c>
      <c r="H36" s="2">
        <v>0</v>
      </c>
      <c r="I36" s="6">
        <v>1</v>
      </c>
      <c r="J36" s="6">
        <v>0</v>
      </c>
      <c r="K36" s="6">
        <v>0</v>
      </c>
      <c r="L36" s="2">
        <v>1</v>
      </c>
      <c r="M36" s="2">
        <v>1</v>
      </c>
      <c r="N36" s="5">
        <f t="shared" si="0"/>
        <v>4</v>
      </c>
      <c r="O36" s="30">
        <f t="shared" si="1"/>
        <v>5</v>
      </c>
      <c r="P36" s="29"/>
      <c r="Q36" s="31">
        <v>17.5</v>
      </c>
      <c r="S36" s="54">
        <v>21</v>
      </c>
      <c r="U36" s="55">
        <v>14</v>
      </c>
      <c r="V36" s="40">
        <f t="shared" si="4"/>
        <v>22.400000000000002</v>
      </c>
      <c r="W36" s="45"/>
      <c r="X36" s="34">
        <f t="shared" si="2"/>
        <v>65.900000000000006</v>
      </c>
      <c r="Y36" s="35" t="str">
        <f t="shared" si="3"/>
        <v>C+</v>
      </c>
    </row>
    <row r="37" spans="1:25" x14ac:dyDescent="0.25">
      <c r="B37" s="49">
        <v>7</v>
      </c>
      <c r="C37" s="49">
        <v>5153520118</v>
      </c>
      <c r="D37" s="50" t="s">
        <v>128</v>
      </c>
      <c r="E37" s="51" t="s">
        <v>129</v>
      </c>
      <c r="F37" s="2">
        <v>1</v>
      </c>
      <c r="G37" s="2">
        <v>1</v>
      </c>
      <c r="H37" s="2">
        <v>1</v>
      </c>
      <c r="I37" s="6">
        <v>0</v>
      </c>
      <c r="J37" s="6">
        <v>1</v>
      </c>
      <c r="K37" s="6">
        <v>1</v>
      </c>
      <c r="L37" s="2">
        <v>1</v>
      </c>
      <c r="M37" s="2">
        <v>1</v>
      </c>
      <c r="N37" s="5">
        <f t="shared" ref="N37:N68" si="5">SUM(F37:M37)</f>
        <v>7</v>
      </c>
      <c r="O37" s="30">
        <f t="shared" ref="O37:O68" si="6">N37/8*10</f>
        <v>8.75</v>
      </c>
      <c r="P37" s="29"/>
      <c r="Q37" s="31">
        <v>13</v>
      </c>
      <c r="S37" s="54">
        <v>16.5</v>
      </c>
      <c r="U37" s="55">
        <v>14</v>
      </c>
      <c r="V37" s="40">
        <f t="shared" si="4"/>
        <v>22.400000000000002</v>
      </c>
      <c r="W37" s="45"/>
      <c r="X37" s="34">
        <f t="shared" ref="X37:X68" si="7">O37+Q37+S37+V37</f>
        <v>60.650000000000006</v>
      </c>
      <c r="Y37" s="35" t="str">
        <f t="shared" ref="Y37:Y68" si="8">IF(X37&gt;=79.5,"A",IF(X37&gt;=74.5,"B+",IF(X37&gt;=69.5,"B",IF(X37&gt;=64.5,"C+",IF(X37&gt;=59.5,"C",IF(X37&gt;=54.5,"D+",IF(X37&gt;=44.5,"D",IF(X37&lt;44.5,"FAIL"))))))))</f>
        <v>C</v>
      </c>
    </row>
    <row r="38" spans="1:25" x14ac:dyDescent="0.25">
      <c r="B38" s="49">
        <v>7</v>
      </c>
      <c r="C38" s="49">
        <v>5553520189</v>
      </c>
      <c r="D38" s="50" t="s">
        <v>130</v>
      </c>
      <c r="E38" s="51" t="s">
        <v>131</v>
      </c>
      <c r="F38" s="2">
        <v>1</v>
      </c>
      <c r="G38" s="2">
        <v>1</v>
      </c>
      <c r="H38" s="2">
        <v>1</v>
      </c>
      <c r="I38" s="6">
        <v>1</v>
      </c>
      <c r="J38" s="6">
        <v>1</v>
      </c>
      <c r="K38" s="6">
        <v>0</v>
      </c>
      <c r="L38" s="2">
        <v>1</v>
      </c>
      <c r="M38" s="2">
        <v>1</v>
      </c>
      <c r="N38" s="5">
        <f t="shared" si="5"/>
        <v>7</v>
      </c>
      <c r="O38" s="30">
        <f t="shared" si="6"/>
        <v>8.75</v>
      </c>
      <c r="P38" s="29"/>
      <c r="Q38" s="31">
        <v>13</v>
      </c>
      <c r="S38" s="54">
        <v>16.5</v>
      </c>
      <c r="U38" s="55">
        <v>19</v>
      </c>
      <c r="V38" s="40">
        <f t="shared" si="4"/>
        <v>30.4</v>
      </c>
      <c r="W38" s="45"/>
      <c r="X38" s="34">
        <f t="shared" si="7"/>
        <v>68.650000000000006</v>
      </c>
      <c r="Y38" s="35" t="str">
        <f t="shared" si="8"/>
        <v>C+</v>
      </c>
    </row>
    <row r="39" spans="1:25" x14ac:dyDescent="0.25">
      <c r="B39" s="49">
        <v>7</v>
      </c>
      <c r="C39" s="49">
        <v>5353520074</v>
      </c>
      <c r="D39" s="50" t="s">
        <v>132</v>
      </c>
      <c r="E39" s="51" t="s">
        <v>133</v>
      </c>
      <c r="F39" s="2">
        <v>1</v>
      </c>
      <c r="G39" s="2">
        <v>0</v>
      </c>
      <c r="H39" s="2">
        <v>1</v>
      </c>
      <c r="I39" s="6">
        <v>1</v>
      </c>
      <c r="J39" s="6">
        <v>0</v>
      </c>
      <c r="K39" s="6">
        <v>0</v>
      </c>
      <c r="L39" s="2">
        <v>1</v>
      </c>
      <c r="M39" s="2">
        <v>1</v>
      </c>
      <c r="N39" s="5">
        <f t="shared" si="5"/>
        <v>5</v>
      </c>
      <c r="O39" s="30">
        <f t="shared" si="6"/>
        <v>6.25</v>
      </c>
      <c r="P39" s="29"/>
      <c r="Q39" s="31">
        <v>13</v>
      </c>
      <c r="S39" s="54">
        <v>16.5</v>
      </c>
      <c r="U39" s="55">
        <v>18</v>
      </c>
      <c r="V39" s="40">
        <f t="shared" si="4"/>
        <v>28.799999999999997</v>
      </c>
      <c r="W39" s="45"/>
      <c r="X39" s="34">
        <f t="shared" si="7"/>
        <v>64.55</v>
      </c>
      <c r="Y39" s="35" t="str">
        <f t="shared" si="8"/>
        <v>C+</v>
      </c>
    </row>
    <row r="40" spans="1:25" x14ac:dyDescent="0.25">
      <c r="B40" s="49">
        <v>7</v>
      </c>
      <c r="C40" s="49">
        <v>5553020073</v>
      </c>
      <c r="D40" s="50" t="s">
        <v>134</v>
      </c>
      <c r="E40" s="51" t="s">
        <v>135</v>
      </c>
      <c r="F40" s="2">
        <v>1</v>
      </c>
      <c r="G40" s="2">
        <v>1</v>
      </c>
      <c r="H40" s="2">
        <v>1</v>
      </c>
      <c r="I40" s="6">
        <v>1</v>
      </c>
      <c r="J40" s="6">
        <v>1</v>
      </c>
      <c r="K40" s="6">
        <v>0</v>
      </c>
      <c r="L40" s="2">
        <v>1</v>
      </c>
      <c r="M40" s="2">
        <v>1</v>
      </c>
      <c r="N40" s="5">
        <f t="shared" si="5"/>
        <v>7</v>
      </c>
      <c r="O40" s="30">
        <f t="shared" si="6"/>
        <v>8.75</v>
      </c>
      <c r="P40" s="29"/>
      <c r="Q40" s="31">
        <v>13</v>
      </c>
      <c r="S40" s="54">
        <v>16.5</v>
      </c>
      <c r="U40" s="55">
        <v>15</v>
      </c>
      <c r="V40" s="40">
        <f t="shared" si="4"/>
        <v>24</v>
      </c>
      <c r="W40" s="45"/>
      <c r="X40" s="34">
        <f t="shared" si="7"/>
        <v>62.25</v>
      </c>
      <c r="Y40" s="35" t="str">
        <f t="shared" si="8"/>
        <v>C</v>
      </c>
    </row>
    <row r="41" spans="1:25" x14ac:dyDescent="0.25">
      <c r="B41" s="49">
        <v>7</v>
      </c>
      <c r="C41" s="49">
        <v>5553020099</v>
      </c>
      <c r="D41" s="50" t="s">
        <v>136</v>
      </c>
      <c r="E41" s="51" t="s">
        <v>137</v>
      </c>
      <c r="F41" s="2">
        <v>1</v>
      </c>
      <c r="G41" s="2">
        <v>1</v>
      </c>
      <c r="H41" s="2">
        <v>1</v>
      </c>
      <c r="I41" s="6">
        <v>1</v>
      </c>
      <c r="J41" s="6">
        <v>1</v>
      </c>
      <c r="K41" s="6">
        <v>1</v>
      </c>
      <c r="L41" s="2">
        <v>1</v>
      </c>
      <c r="M41" s="2">
        <v>1</v>
      </c>
      <c r="N41" s="5">
        <f t="shared" si="5"/>
        <v>8</v>
      </c>
      <c r="O41" s="30">
        <f t="shared" si="6"/>
        <v>10</v>
      </c>
      <c r="P41" s="29"/>
      <c r="Q41" s="31">
        <v>13</v>
      </c>
      <c r="S41" s="54">
        <v>16.5</v>
      </c>
      <c r="U41" s="55">
        <v>13</v>
      </c>
      <c r="V41" s="40">
        <f t="shared" si="4"/>
        <v>20.8</v>
      </c>
      <c r="W41" s="45"/>
      <c r="X41" s="34">
        <f t="shared" si="7"/>
        <v>60.3</v>
      </c>
      <c r="Y41" s="35" t="str">
        <f t="shared" si="8"/>
        <v>C</v>
      </c>
    </row>
    <row r="42" spans="1:25" x14ac:dyDescent="0.25">
      <c r="B42" s="49">
        <v>7</v>
      </c>
      <c r="C42" s="49">
        <v>5353520132</v>
      </c>
      <c r="D42" s="50" t="s">
        <v>181</v>
      </c>
      <c r="E42" s="51" t="s">
        <v>182</v>
      </c>
      <c r="F42" s="2">
        <v>0</v>
      </c>
      <c r="G42" s="2">
        <v>1</v>
      </c>
      <c r="H42" s="2">
        <v>1</v>
      </c>
      <c r="I42" s="6">
        <v>1</v>
      </c>
      <c r="J42" s="6">
        <v>1</v>
      </c>
      <c r="K42" s="6">
        <v>0</v>
      </c>
      <c r="L42" s="2">
        <v>1</v>
      </c>
      <c r="M42" s="2">
        <v>1</v>
      </c>
      <c r="N42" s="5">
        <f t="shared" si="5"/>
        <v>6</v>
      </c>
      <c r="O42" s="30">
        <f t="shared" si="6"/>
        <v>7.5</v>
      </c>
      <c r="P42" s="29"/>
      <c r="Q42" s="31">
        <v>13</v>
      </c>
      <c r="S42" s="54">
        <v>16.5</v>
      </c>
      <c r="U42" s="55">
        <v>13</v>
      </c>
      <c r="V42" s="40">
        <f t="shared" si="4"/>
        <v>20.8</v>
      </c>
      <c r="W42" s="45"/>
      <c r="X42" s="34">
        <f t="shared" si="7"/>
        <v>57.8</v>
      </c>
      <c r="Y42" s="35" t="str">
        <f t="shared" si="8"/>
        <v>D+</v>
      </c>
    </row>
    <row r="43" spans="1:25" x14ac:dyDescent="0.25">
      <c r="A43" s="37"/>
      <c r="B43" s="46">
        <v>8</v>
      </c>
      <c r="C43" s="46">
        <v>5653020254</v>
      </c>
      <c r="D43" s="47" t="s">
        <v>46</v>
      </c>
      <c r="E43" s="48" t="s">
        <v>47</v>
      </c>
      <c r="F43" s="2">
        <v>1</v>
      </c>
      <c r="G43" s="2">
        <v>1</v>
      </c>
      <c r="H43" s="2">
        <v>1</v>
      </c>
      <c r="I43" s="6">
        <v>1</v>
      </c>
      <c r="J43" s="6">
        <v>1</v>
      </c>
      <c r="K43" s="6">
        <v>0</v>
      </c>
      <c r="L43" s="2">
        <v>1</v>
      </c>
      <c r="M43" s="2">
        <v>1</v>
      </c>
      <c r="N43" s="5">
        <f t="shared" si="5"/>
        <v>7</v>
      </c>
      <c r="O43" s="30">
        <f t="shared" si="6"/>
        <v>8.75</v>
      </c>
      <c r="P43" s="29"/>
      <c r="Q43" s="31">
        <v>17.5</v>
      </c>
      <c r="S43" s="54">
        <v>22.5</v>
      </c>
      <c r="U43" s="55">
        <v>18</v>
      </c>
      <c r="V43" s="40">
        <f t="shared" si="4"/>
        <v>28.799999999999997</v>
      </c>
      <c r="W43" s="45"/>
      <c r="X43" s="34">
        <f t="shared" si="7"/>
        <v>77.55</v>
      </c>
      <c r="Y43" s="35" t="str">
        <f t="shared" si="8"/>
        <v>B+</v>
      </c>
    </row>
    <row r="44" spans="1:25" x14ac:dyDescent="0.25">
      <c r="B44" s="46">
        <v>8</v>
      </c>
      <c r="C44" s="46">
        <v>5653020429</v>
      </c>
      <c r="D44" s="47" t="s">
        <v>48</v>
      </c>
      <c r="E44" s="48" t="s">
        <v>49</v>
      </c>
      <c r="F44" s="2">
        <v>1</v>
      </c>
      <c r="G44" s="2">
        <v>1</v>
      </c>
      <c r="H44" s="2">
        <v>1</v>
      </c>
      <c r="I44" s="6">
        <v>0</v>
      </c>
      <c r="J44" s="6">
        <v>0</v>
      </c>
      <c r="K44" s="6">
        <v>1</v>
      </c>
      <c r="L44" s="2">
        <v>1</v>
      </c>
      <c r="M44" s="2">
        <v>1</v>
      </c>
      <c r="N44" s="5">
        <f t="shared" si="5"/>
        <v>6</v>
      </c>
      <c r="O44" s="30">
        <f t="shared" si="6"/>
        <v>7.5</v>
      </c>
      <c r="P44" s="29"/>
      <c r="Q44" s="31">
        <v>17.5</v>
      </c>
      <c r="S44" s="54">
        <v>22.5</v>
      </c>
      <c r="U44" s="55">
        <v>13</v>
      </c>
      <c r="V44" s="40">
        <f t="shared" si="4"/>
        <v>20.8</v>
      </c>
      <c r="W44" s="45"/>
      <c r="X44" s="34">
        <f t="shared" si="7"/>
        <v>68.3</v>
      </c>
      <c r="Y44" s="35" t="str">
        <f t="shared" si="8"/>
        <v>C+</v>
      </c>
    </row>
    <row r="45" spans="1:25" x14ac:dyDescent="0.25">
      <c r="B45" s="46">
        <v>8</v>
      </c>
      <c r="C45" s="46">
        <v>5653020486</v>
      </c>
      <c r="D45" s="47" t="s">
        <v>50</v>
      </c>
      <c r="E45" s="48" t="s">
        <v>51</v>
      </c>
      <c r="F45" s="2">
        <v>1</v>
      </c>
      <c r="G45" s="2">
        <v>1</v>
      </c>
      <c r="H45" s="2">
        <v>1</v>
      </c>
      <c r="I45" s="6">
        <v>1</v>
      </c>
      <c r="J45" s="6">
        <v>1</v>
      </c>
      <c r="K45" s="6">
        <v>1</v>
      </c>
      <c r="L45" s="2">
        <v>1</v>
      </c>
      <c r="M45" s="2">
        <v>1</v>
      </c>
      <c r="N45" s="5">
        <f t="shared" si="5"/>
        <v>8</v>
      </c>
      <c r="O45" s="30">
        <f t="shared" si="6"/>
        <v>10</v>
      </c>
      <c r="P45" s="29"/>
      <c r="Q45" s="31">
        <v>17.5</v>
      </c>
      <c r="S45" s="54">
        <v>22.5</v>
      </c>
      <c r="U45" s="55">
        <v>13</v>
      </c>
      <c r="V45" s="40">
        <f t="shared" si="4"/>
        <v>20.8</v>
      </c>
      <c r="W45" s="45"/>
      <c r="X45" s="34">
        <f t="shared" si="7"/>
        <v>70.8</v>
      </c>
      <c r="Y45" s="35" t="str">
        <f t="shared" si="8"/>
        <v>B</v>
      </c>
    </row>
    <row r="46" spans="1:25" x14ac:dyDescent="0.25">
      <c r="B46" s="46">
        <v>8</v>
      </c>
      <c r="C46" s="46">
        <v>5653020627</v>
      </c>
      <c r="D46" s="47" t="s">
        <v>62</v>
      </c>
      <c r="E46" s="48" t="s">
        <v>63</v>
      </c>
      <c r="F46" s="2">
        <v>1</v>
      </c>
      <c r="G46" s="2">
        <v>1</v>
      </c>
      <c r="H46" s="2">
        <v>0</v>
      </c>
      <c r="I46" s="6">
        <v>1</v>
      </c>
      <c r="J46" s="6">
        <v>1</v>
      </c>
      <c r="K46" s="6">
        <v>1</v>
      </c>
      <c r="L46" s="2">
        <v>1</v>
      </c>
      <c r="M46" s="2">
        <v>1</v>
      </c>
      <c r="N46" s="5">
        <f t="shared" si="5"/>
        <v>7</v>
      </c>
      <c r="O46" s="30">
        <f t="shared" si="6"/>
        <v>8.75</v>
      </c>
      <c r="P46" s="29"/>
      <c r="Q46" s="31">
        <v>17.5</v>
      </c>
      <c r="S46" s="54">
        <v>22.5</v>
      </c>
      <c r="U46" s="55">
        <v>9</v>
      </c>
      <c r="V46" s="40">
        <f t="shared" si="4"/>
        <v>14.399999999999999</v>
      </c>
      <c r="W46" s="45"/>
      <c r="X46" s="34">
        <f t="shared" si="7"/>
        <v>63.15</v>
      </c>
      <c r="Y46" s="35" t="str">
        <f t="shared" si="8"/>
        <v>C</v>
      </c>
    </row>
    <row r="47" spans="1:25" x14ac:dyDescent="0.25">
      <c r="B47" s="46">
        <v>8</v>
      </c>
      <c r="C47" s="46">
        <v>5653020353</v>
      </c>
      <c r="D47" s="47" t="s">
        <v>64</v>
      </c>
      <c r="E47" s="48" t="s">
        <v>65</v>
      </c>
      <c r="F47" s="2">
        <v>1</v>
      </c>
      <c r="G47" s="2">
        <v>1</v>
      </c>
      <c r="H47" s="2">
        <v>1</v>
      </c>
      <c r="I47" s="6">
        <v>0</v>
      </c>
      <c r="J47" s="6">
        <v>0</v>
      </c>
      <c r="K47" s="6">
        <v>0</v>
      </c>
      <c r="L47" s="2">
        <v>1</v>
      </c>
      <c r="M47" s="2">
        <v>1</v>
      </c>
      <c r="N47" s="5">
        <f t="shared" si="5"/>
        <v>5</v>
      </c>
      <c r="O47" s="30">
        <f t="shared" si="6"/>
        <v>6.25</v>
      </c>
      <c r="P47" s="29"/>
      <c r="Q47" s="31">
        <v>17.5</v>
      </c>
      <c r="S47" s="54">
        <v>22.5</v>
      </c>
      <c r="U47" s="55">
        <v>9</v>
      </c>
      <c r="V47" s="40">
        <f t="shared" si="4"/>
        <v>14.399999999999999</v>
      </c>
      <c r="W47" s="45"/>
      <c r="X47" s="34">
        <f t="shared" si="7"/>
        <v>60.65</v>
      </c>
      <c r="Y47" s="35" t="str">
        <f t="shared" si="8"/>
        <v>C</v>
      </c>
    </row>
    <row r="48" spans="1:25" x14ac:dyDescent="0.25">
      <c r="B48" s="46">
        <v>8</v>
      </c>
      <c r="C48" s="46">
        <v>5653020312</v>
      </c>
      <c r="D48" s="47" t="s">
        <v>66</v>
      </c>
      <c r="E48" s="48" t="s">
        <v>67</v>
      </c>
      <c r="F48" s="2">
        <v>1</v>
      </c>
      <c r="G48" s="2">
        <v>0</v>
      </c>
      <c r="H48" s="2">
        <v>1</v>
      </c>
      <c r="I48" s="6">
        <v>1</v>
      </c>
      <c r="J48" s="6">
        <v>1</v>
      </c>
      <c r="K48" s="6">
        <v>0</v>
      </c>
      <c r="L48" s="2">
        <v>1</v>
      </c>
      <c r="M48" s="2">
        <v>1</v>
      </c>
      <c r="N48" s="5">
        <f t="shared" si="5"/>
        <v>6</v>
      </c>
      <c r="O48" s="30">
        <f t="shared" si="6"/>
        <v>7.5</v>
      </c>
      <c r="P48" s="29"/>
      <c r="Q48" s="31">
        <v>17.5</v>
      </c>
      <c r="S48" s="54">
        <v>22.5</v>
      </c>
      <c r="U48" s="55">
        <v>20</v>
      </c>
      <c r="V48" s="40">
        <f t="shared" si="4"/>
        <v>32</v>
      </c>
      <c r="W48" s="45"/>
      <c r="X48" s="34">
        <f t="shared" si="7"/>
        <v>79.5</v>
      </c>
      <c r="Y48" s="35" t="str">
        <f t="shared" si="8"/>
        <v>A</v>
      </c>
    </row>
    <row r="49" spans="2:26" x14ac:dyDescent="0.25">
      <c r="B49" s="49">
        <v>9</v>
      </c>
      <c r="C49" s="49">
        <v>5653020122</v>
      </c>
      <c r="D49" s="50" t="s">
        <v>72</v>
      </c>
      <c r="E49" s="51" t="s">
        <v>73</v>
      </c>
      <c r="F49" s="2">
        <v>1</v>
      </c>
      <c r="G49" s="2">
        <v>1</v>
      </c>
      <c r="H49" s="2">
        <v>0</v>
      </c>
      <c r="I49" s="6">
        <v>1</v>
      </c>
      <c r="J49" s="6">
        <v>1</v>
      </c>
      <c r="K49" s="6">
        <v>1</v>
      </c>
      <c r="L49" s="2">
        <v>1</v>
      </c>
      <c r="M49" s="2">
        <v>1</v>
      </c>
      <c r="N49" s="5">
        <f t="shared" si="5"/>
        <v>7</v>
      </c>
      <c r="O49" s="30">
        <f t="shared" si="6"/>
        <v>8.75</v>
      </c>
      <c r="P49" s="29"/>
      <c r="Q49" s="31">
        <v>14.5</v>
      </c>
      <c r="S49" s="54">
        <v>21</v>
      </c>
      <c r="U49" s="55">
        <v>23</v>
      </c>
      <c r="V49" s="40">
        <f t="shared" si="4"/>
        <v>36.800000000000004</v>
      </c>
      <c r="W49" s="45"/>
      <c r="X49" s="34">
        <f t="shared" si="7"/>
        <v>81.050000000000011</v>
      </c>
      <c r="Y49" s="35" t="str">
        <f t="shared" si="8"/>
        <v>A</v>
      </c>
    </row>
    <row r="50" spans="2:26" x14ac:dyDescent="0.25">
      <c r="B50" s="49">
        <v>9</v>
      </c>
      <c r="C50" s="49">
        <v>5653020981</v>
      </c>
      <c r="D50" s="50" t="s">
        <v>74</v>
      </c>
      <c r="E50" s="51" t="s">
        <v>75</v>
      </c>
      <c r="F50" s="52"/>
      <c r="G50" s="52"/>
      <c r="H50" s="52"/>
      <c r="I50" s="53"/>
      <c r="J50" s="53"/>
      <c r="K50" s="53"/>
      <c r="L50" s="52"/>
      <c r="M50" s="52"/>
      <c r="N50" s="5">
        <f t="shared" si="5"/>
        <v>0</v>
      </c>
      <c r="O50" s="30">
        <f t="shared" si="6"/>
        <v>0</v>
      </c>
      <c r="P50" s="29"/>
      <c r="Q50" s="31">
        <v>14.5</v>
      </c>
      <c r="S50" s="54">
        <v>21</v>
      </c>
      <c r="U50" s="55">
        <v>24</v>
      </c>
      <c r="V50" s="40">
        <f t="shared" si="4"/>
        <v>38.4</v>
      </c>
      <c r="W50" s="45"/>
      <c r="X50" s="34">
        <f t="shared" si="7"/>
        <v>73.900000000000006</v>
      </c>
      <c r="Y50" s="35" t="str">
        <f t="shared" si="8"/>
        <v>B</v>
      </c>
    </row>
    <row r="51" spans="2:26" x14ac:dyDescent="0.25">
      <c r="B51" s="49">
        <v>9</v>
      </c>
      <c r="C51" s="49">
        <v>5653020585</v>
      </c>
      <c r="D51" s="50" t="s">
        <v>76</v>
      </c>
      <c r="E51" s="51" t="s">
        <v>77</v>
      </c>
      <c r="F51" s="2">
        <v>1</v>
      </c>
      <c r="G51" s="2">
        <v>1</v>
      </c>
      <c r="H51" s="2">
        <v>1</v>
      </c>
      <c r="I51" s="6">
        <v>1</v>
      </c>
      <c r="J51" s="6">
        <v>1</v>
      </c>
      <c r="K51" s="6">
        <v>1</v>
      </c>
      <c r="L51" s="2">
        <v>1</v>
      </c>
      <c r="M51" s="2">
        <v>1</v>
      </c>
      <c r="N51" s="5">
        <f t="shared" si="5"/>
        <v>8</v>
      </c>
      <c r="O51" s="30">
        <f t="shared" si="6"/>
        <v>10</v>
      </c>
      <c r="P51" s="29"/>
      <c r="Q51" s="31">
        <v>14.5</v>
      </c>
      <c r="S51" s="54">
        <v>21</v>
      </c>
      <c r="U51" s="55">
        <v>15</v>
      </c>
      <c r="V51" s="40">
        <f t="shared" si="4"/>
        <v>24</v>
      </c>
      <c r="W51" s="45"/>
      <c r="X51" s="34">
        <f t="shared" si="7"/>
        <v>69.5</v>
      </c>
      <c r="Y51" s="35" t="str">
        <f t="shared" si="8"/>
        <v>B</v>
      </c>
    </row>
    <row r="52" spans="2:26" x14ac:dyDescent="0.25">
      <c r="B52" s="49">
        <v>9</v>
      </c>
      <c r="C52" s="49">
        <v>5653020197</v>
      </c>
      <c r="D52" s="50" t="s">
        <v>122</v>
      </c>
      <c r="E52" s="51" t="s">
        <v>123</v>
      </c>
      <c r="F52" s="2">
        <v>1</v>
      </c>
      <c r="G52" s="2">
        <v>1</v>
      </c>
      <c r="H52" s="2">
        <v>1</v>
      </c>
      <c r="I52" s="6">
        <v>0</v>
      </c>
      <c r="J52" s="6">
        <v>1</v>
      </c>
      <c r="K52" s="6">
        <v>0</v>
      </c>
      <c r="L52" s="2">
        <v>1</v>
      </c>
      <c r="M52" s="2">
        <v>1</v>
      </c>
      <c r="N52" s="5">
        <f t="shared" si="5"/>
        <v>6</v>
      </c>
      <c r="O52" s="30">
        <f t="shared" si="6"/>
        <v>7.5</v>
      </c>
      <c r="P52" s="29"/>
      <c r="Q52" s="31">
        <v>14.5</v>
      </c>
      <c r="S52" s="54">
        <v>21</v>
      </c>
      <c r="U52" s="55">
        <v>13</v>
      </c>
      <c r="V52" s="40">
        <f t="shared" si="4"/>
        <v>20.8</v>
      </c>
      <c r="W52" s="45"/>
      <c r="X52" s="34">
        <f t="shared" si="7"/>
        <v>63.8</v>
      </c>
      <c r="Y52" s="35" t="str">
        <f t="shared" si="8"/>
        <v>C</v>
      </c>
    </row>
    <row r="53" spans="2:26" x14ac:dyDescent="0.25">
      <c r="B53" s="49">
        <v>9</v>
      </c>
      <c r="C53" s="49">
        <v>5653020056</v>
      </c>
      <c r="D53" s="50" t="s">
        <v>124</v>
      </c>
      <c r="E53" s="51" t="s">
        <v>125</v>
      </c>
      <c r="F53" s="2">
        <v>1</v>
      </c>
      <c r="G53" s="2">
        <v>1</v>
      </c>
      <c r="H53" s="2">
        <v>0</v>
      </c>
      <c r="I53" s="6">
        <v>1</v>
      </c>
      <c r="J53" s="6">
        <v>1</v>
      </c>
      <c r="K53" s="6">
        <v>0</v>
      </c>
      <c r="L53" s="2">
        <v>1</v>
      </c>
      <c r="M53" s="2">
        <v>1</v>
      </c>
      <c r="N53" s="5">
        <f t="shared" si="5"/>
        <v>6</v>
      </c>
      <c r="O53" s="30">
        <f t="shared" si="6"/>
        <v>7.5</v>
      </c>
      <c r="P53" s="29"/>
      <c r="Q53" s="31">
        <v>14.5</v>
      </c>
      <c r="S53" s="54">
        <v>21</v>
      </c>
      <c r="U53" s="55">
        <v>16</v>
      </c>
      <c r="V53" s="40">
        <f t="shared" si="4"/>
        <v>25.6</v>
      </c>
      <c r="W53" s="45"/>
      <c r="X53" s="34">
        <f t="shared" si="7"/>
        <v>68.599999999999994</v>
      </c>
      <c r="Y53" s="35" t="str">
        <f t="shared" si="8"/>
        <v>C+</v>
      </c>
    </row>
    <row r="54" spans="2:26" x14ac:dyDescent="0.25">
      <c r="B54" s="49">
        <v>9</v>
      </c>
      <c r="C54" s="49">
        <v>5653020890</v>
      </c>
      <c r="D54" s="50" t="s">
        <v>126</v>
      </c>
      <c r="E54" s="51" t="s">
        <v>127</v>
      </c>
      <c r="F54" s="2">
        <v>1</v>
      </c>
      <c r="G54" s="2">
        <v>0</v>
      </c>
      <c r="H54" s="2">
        <v>1</v>
      </c>
      <c r="I54" s="6">
        <v>1</v>
      </c>
      <c r="J54" s="6">
        <v>0</v>
      </c>
      <c r="K54" s="6">
        <v>0</v>
      </c>
      <c r="L54" s="2">
        <v>1</v>
      </c>
      <c r="M54" s="2">
        <v>1</v>
      </c>
      <c r="N54" s="5">
        <f t="shared" si="5"/>
        <v>5</v>
      </c>
      <c r="O54" s="30">
        <f t="shared" si="6"/>
        <v>6.25</v>
      </c>
      <c r="P54" s="29"/>
      <c r="Q54" s="31">
        <v>14.5</v>
      </c>
      <c r="S54" s="54">
        <v>21</v>
      </c>
      <c r="U54" s="55">
        <v>6</v>
      </c>
      <c r="V54" s="40">
        <f t="shared" si="4"/>
        <v>9.6</v>
      </c>
      <c r="W54" s="45"/>
      <c r="X54" s="34">
        <f t="shared" si="7"/>
        <v>51.35</v>
      </c>
      <c r="Y54" s="35" t="str">
        <f t="shared" si="8"/>
        <v>D</v>
      </c>
    </row>
    <row r="55" spans="2:26" x14ac:dyDescent="0.25">
      <c r="B55" s="46">
        <v>10</v>
      </c>
      <c r="C55" s="46">
        <v>5653020171</v>
      </c>
      <c r="D55" s="47" t="s">
        <v>152</v>
      </c>
      <c r="E55" s="48" t="s">
        <v>153</v>
      </c>
      <c r="F55" s="2">
        <v>1</v>
      </c>
      <c r="G55" s="2">
        <v>1</v>
      </c>
      <c r="H55" s="2">
        <v>1</v>
      </c>
      <c r="I55" s="6">
        <v>1</v>
      </c>
      <c r="J55" s="6">
        <v>1</v>
      </c>
      <c r="K55" s="6">
        <v>1</v>
      </c>
      <c r="L55" s="2">
        <v>1</v>
      </c>
      <c r="M55" s="2">
        <v>1</v>
      </c>
      <c r="N55" s="5">
        <f t="shared" si="5"/>
        <v>8</v>
      </c>
      <c r="O55" s="30">
        <f t="shared" si="6"/>
        <v>10</v>
      </c>
      <c r="P55" s="29"/>
      <c r="Q55" s="31">
        <v>14.5</v>
      </c>
      <c r="S55" s="54">
        <v>24</v>
      </c>
      <c r="U55" s="55">
        <v>12</v>
      </c>
      <c r="V55" s="40">
        <f t="shared" si="4"/>
        <v>19.2</v>
      </c>
      <c r="W55" s="45"/>
      <c r="X55" s="34">
        <f t="shared" si="7"/>
        <v>67.7</v>
      </c>
      <c r="Y55" s="35" t="str">
        <f t="shared" si="8"/>
        <v>C+</v>
      </c>
    </row>
    <row r="56" spans="2:26" x14ac:dyDescent="0.25">
      <c r="B56" s="46">
        <v>10</v>
      </c>
      <c r="C56" s="46">
        <v>5653020569</v>
      </c>
      <c r="D56" s="47" t="s">
        <v>154</v>
      </c>
      <c r="E56" s="48" t="s">
        <v>155</v>
      </c>
      <c r="F56" s="2">
        <v>1</v>
      </c>
      <c r="G56" s="2">
        <v>1</v>
      </c>
      <c r="H56" s="2">
        <v>0</v>
      </c>
      <c r="I56" s="6">
        <v>1</v>
      </c>
      <c r="J56" s="6">
        <v>1</v>
      </c>
      <c r="K56" s="6">
        <v>1</v>
      </c>
      <c r="L56" s="2">
        <v>1</v>
      </c>
      <c r="M56" s="2">
        <v>1</v>
      </c>
      <c r="N56" s="5">
        <f t="shared" si="5"/>
        <v>7</v>
      </c>
      <c r="O56" s="30">
        <f t="shared" si="6"/>
        <v>8.75</v>
      </c>
      <c r="P56" s="29"/>
      <c r="Q56" s="31">
        <v>14.5</v>
      </c>
      <c r="S56" s="54">
        <v>24</v>
      </c>
      <c r="U56" s="55">
        <v>12</v>
      </c>
      <c r="V56" s="40">
        <f t="shared" si="4"/>
        <v>19.2</v>
      </c>
      <c r="W56" s="45"/>
      <c r="X56" s="34">
        <f t="shared" si="7"/>
        <v>66.45</v>
      </c>
      <c r="Y56" s="35" t="str">
        <f t="shared" si="8"/>
        <v>C+</v>
      </c>
    </row>
    <row r="57" spans="2:26" x14ac:dyDescent="0.25">
      <c r="B57" s="46">
        <v>10</v>
      </c>
      <c r="C57" s="46">
        <v>5553020263</v>
      </c>
      <c r="D57" s="47" t="s">
        <v>156</v>
      </c>
      <c r="E57" s="48" t="s">
        <v>157</v>
      </c>
      <c r="F57" s="2">
        <v>1</v>
      </c>
      <c r="G57" s="2">
        <v>1</v>
      </c>
      <c r="H57" s="2">
        <v>0</v>
      </c>
      <c r="I57" s="6">
        <v>1</v>
      </c>
      <c r="J57" s="6">
        <v>0</v>
      </c>
      <c r="K57" s="6">
        <v>1</v>
      </c>
      <c r="L57" s="2">
        <v>1</v>
      </c>
      <c r="M57" s="2">
        <v>1</v>
      </c>
      <c r="N57" s="5">
        <f t="shared" si="5"/>
        <v>6</v>
      </c>
      <c r="O57" s="30">
        <f t="shared" si="6"/>
        <v>7.5</v>
      </c>
      <c r="P57" s="29"/>
      <c r="Q57" s="31">
        <v>14.5</v>
      </c>
      <c r="S57" s="54">
        <v>24</v>
      </c>
      <c r="U57" s="55">
        <v>7</v>
      </c>
      <c r="V57" s="40">
        <f t="shared" si="4"/>
        <v>11.200000000000001</v>
      </c>
      <c r="W57" s="45"/>
      <c r="X57" s="34">
        <f t="shared" si="7"/>
        <v>57.2</v>
      </c>
      <c r="Y57" s="35" t="str">
        <f t="shared" si="8"/>
        <v>D+</v>
      </c>
    </row>
    <row r="58" spans="2:26" x14ac:dyDescent="0.25">
      <c r="B58" s="46">
        <v>10</v>
      </c>
      <c r="C58" s="46">
        <v>5653020536</v>
      </c>
      <c r="D58" s="47" t="s">
        <v>158</v>
      </c>
      <c r="E58" s="48" t="s">
        <v>159</v>
      </c>
      <c r="F58" s="2">
        <v>1</v>
      </c>
      <c r="G58" s="2">
        <v>1</v>
      </c>
      <c r="H58" s="2">
        <v>1</v>
      </c>
      <c r="I58" s="6">
        <v>1</v>
      </c>
      <c r="J58" s="6">
        <v>0</v>
      </c>
      <c r="K58" s="6">
        <v>1</v>
      </c>
      <c r="L58" s="2">
        <v>1</v>
      </c>
      <c r="M58" s="2">
        <v>1</v>
      </c>
      <c r="N58" s="5">
        <f t="shared" si="5"/>
        <v>7</v>
      </c>
      <c r="O58" s="30">
        <f t="shared" si="6"/>
        <v>8.75</v>
      </c>
      <c r="P58" s="29"/>
      <c r="Q58" s="31">
        <v>14.5</v>
      </c>
      <c r="S58" s="54">
        <v>24</v>
      </c>
      <c r="U58" s="55">
        <v>10</v>
      </c>
      <c r="V58" s="40">
        <f t="shared" si="4"/>
        <v>16</v>
      </c>
      <c r="W58" s="45"/>
      <c r="X58" s="34">
        <f t="shared" si="7"/>
        <v>63.25</v>
      </c>
      <c r="Y58" s="35" t="str">
        <f t="shared" si="8"/>
        <v>C</v>
      </c>
    </row>
    <row r="59" spans="2:26" x14ac:dyDescent="0.25">
      <c r="B59" s="46">
        <v>10</v>
      </c>
      <c r="C59" s="46">
        <v>5653020205</v>
      </c>
      <c r="D59" s="47" t="s">
        <v>160</v>
      </c>
      <c r="E59" s="48" t="s">
        <v>161</v>
      </c>
      <c r="F59" s="2">
        <v>1</v>
      </c>
      <c r="G59" s="2">
        <v>1</v>
      </c>
      <c r="H59" s="2">
        <v>0</v>
      </c>
      <c r="I59" s="6">
        <v>1</v>
      </c>
      <c r="J59" s="6">
        <v>1</v>
      </c>
      <c r="K59" s="6">
        <v>0</v>
      </c>
      <c r="L59" s="2">
        <v>1</v>
      </c>
      <c r="M59" s="2">
        <v>1</v>
      </c>
      <c r="N59" s="5">
        <f t="shared" si="5"/>
        <v>6</v>
      </c>
      <c r="O59" s="30">
        <f t="shared" si="6"/>
        <v>7.5</v>
      </c>
      <c r="P59" s="29"/>
      <c r="Q59" s="31">
        <v>14.5</v>
      </c>
      <c r="S59" s="54">
        <v>24</v>
      </c>
      <c r="U59" s="55">
        <v>7</v>
      </c>
      <c r="V59" s="40">
        <f t="shared" si="4"/>
        <v>11.200000000000001</v>
      </c>
      <c r="W59" s="45"/>
      <c r="X59" s="34">
        <f t="shared" si="7"/>
        <v>57.2</v>
      </c>
      <c r="Y59" s="35" t="str">
        <f t="shared" si="8"/>
        <v>D+</v>
      </c>
    </row>
    <row r="60" spans="2:26" x14ac:dyDescent="0.25">
      <c r="B60" s="46">
        <v>10</v>
      </c>
      <c r="C60" s="46">
        <v>5653020213</v>
      </c>
      <c r="D60" s="47" t="s">
        <v>183</v>
      </c>
      <c r="E60" s="48" t="s">
        <v>184</v>
      </c>
      <c r="F60" s="2"/>
      <c r="G60" s="2"/>
      <c r="H60" s="2">
        <v>0</v>
      </c>
      <c r="I60" s="6">
        <v>1</v>
      </c>
      <c r="J60" s="6">
        <v>1</v>
      </c>
      <c r="K60" s="6">
        <v>0</v>
      </c>
      <c r="L60" s="2">
        <v>1</v>
      </c>
      <c r="M60" s="2">
        <v>1</v>
      </c>
      <c r="N60" s="5">
        <f t="shared" si="5"/>
        <v>4</v>
      </c>
      <c r="O60" s="30">
        <f t="shared" si="6"/>
        <v>5</v>
      </c>
      <c r="P60" s="29"/>
      <c r="Q60" s="31">
        <v>14.5</v>
      </c>
      <c r="S60" s="54">
        <v>24</v>
      </c>
      <c r="U60" s="55">
        <v>12</v>
      </c>
      <c r="V60" s="40">
        <f t="shared" si="4"/>
        <v>19.2</v>
      </c>
      <c r="W60" s="45"/>
      <c r="X60" s="34">
        <f t="shared" si="7"/>
        <v>62.7</v>
      </c>
      <c r="Y60" s="35" t="str">
        <f t="shared" si="8"/>
        <v>C</v>
      </c>
    </row>
    <row r="61" spans="2:26" x14ac:dyDescent="0.25">
      <c r="B61" s="49">
        <v>11</v>
      </c>
      <c r="C61" s="49">
        <v>5553020362</v>
      </c>
      <c r="D61" s="50" t="s">
        <v>84</v>
      </c>
      <c r="E61" s="51" t="s">
        <v>85</v>
      </c>
      <c r="F61" s="2">
        <v>1</v>
      </c>
      <c r="G61" s="2">
        <v>1</v>
      </c>
      <c r="H61" s="2">
        <v>1</v>
      </c>
      <c r="I61" s="6">
        <v>1</v>
      </c>
      <c r="J61" s="6">
        <v>1</v>
      </c>
      <c r="K61" s="6">
        <v>1</v>
      </c>
      <c r="L61" s="2">
        <v>1</v>
      </c>
      <c r="M61" s="2">
        <v>1</v>
      </c>
      <c r="N61" s="5">
        <f t="shared" si="5"/>
        <v>8</v>
      </c>
      <c r="O61" s="30">
        <f t="shared" si="6"/>
        <v>10</v>
      </c>
      <c r="P61" s="29"/>
      <c r="Q61" s="31">
        <v>16.5</v>
      </c>
      <c r="S61" s="54">
        <v>25.5</v>
      </c>
      <c r="U61" s="55">
        <v>19</v>
      </c>
      <c r="V61" s="40">
        <f t="shared" si="4"/>
        <v>30.4</v>
      </c>
      <c r="W61" s="45"/>
      <c r="X61" s="34">
        <f t="shared" si="7"/>
        <v>82.4</v>
      </c>
      <c r="Y61" s="35" t="str">
        <f t="shared" si="8"/>
        <v>A</v>
      </c>
      <c r="Z61" s="1" t="s">
        <v>189</v>
      </c>
    </row>
    <row r="62" spans="2:26" x14ac:dyDescent="0.25">
      <c r="B62" s="49">
        <v>11</v>
      </c>
      <c r="C62" s="49">
        <v>5553020321</v>
      </c>
      <c r="D62" s="50" t="s">
        <v>86</v>
      </c>
      <c r="E62" s="51" t="s">
        <v>87</v>
      </c>
      <c r="F62" s="2">
        <v>1</v>
      </c>
      <c r="G62" s="2">
        <v>1</v>
      </c>
      <c r="H62" s="2">
        <v>1</v>
      </c>
      <c r="I62" s="6">
        <v>1</v>
      </c>
      <c r="J62" s="6">
        <v>1</v>
      </c>
      <c r="K62" s="6">
        <v>1</v>
      </c>
      <c r="L62" s="2">
        <v>1</v>
      </c>
      <c r="M62" s="2">
        <v>1</v>
      </c>
      <c r="N62" s="5">
        <f t="shared" si="5"/>
        <v>8</v>
      </c>
      <c r="O62" s="30">
        <f t="shared" si="6"/>
        <v>10</v>
      </c>
      <c r="P62" s="29"/>
      <c r="Q62" s="31">
        <v>16.5</v>
      </c>
      <c r="S62" s="54">
        <v>25.5</v>
      </c>
      <c r="U62" s="55">
        <v>15</v>
      </c>
      <c r="V62" s="40">
        <f t="shared" si="4"/>
        <v>24</v>
      </c>
      <c r="W62" s="45"/>
      <c r="X62" s="34">
        <f t="shared" si="7"/>
        <v>76</v>
      </c>
      <c r="Y62" s="35" t="str">
        <f t="shared" si="8"/>
        <v>B+</v>
      </c>
      <c r="Z62" s="1" t="s">
        <v>189</v>
      </c>
    </row>
    <row r="63" spans="2:26" x14ac:dyDescent="0.25">
      <c r="B63" s="49">
        <v>11</v>
      </c>
      <c r="C63" s="49">
        <v>5553020164</v>
      </c>
      <c r="D63" s="50" t="s">
        <v>88</v>
      </c>
      <c r="E63" s="51" t="s">
        <v>89</v>
      </c>
      <c r="F63" s="2">
        <v>1</v>
      </c>
      <c r="G63" s="2">
        <v>1</v>
      </c>
      <c r="H63" s="2">
        <v>1</v>
      </c>
      <c r="I63" s="6">
        <v>1</v>
      </c>
      <c r="J63" s="6">
        <v>1</v>
      </c>
      <c r="K63" s="6">
        <v>1</v>
      </c>
      <c r="L63" s="2">
        <v>1</v>
      </c>
      <c r="M63" s="2">
        <v>1</v>
      </c>
      <c r="N63" s="5">
        <f t="shared" si="5"/>
        <v>8</v>
      </c>
      <c r="O63" s="30">
        <f t="shared" si="6"/>
        <v>10</v>
      </c>
      <c r="P63" s="29"/>
      <c r="Q63" s="31">
        <v>16.5</v>
      </c>
      <c r="S63" s="54">
        <v>25.5</v>
      </c>
      <c r="U63" s="55">
        <v>15</v>
      </c>
      <c r="V63" s="40">
        <f t="shared" si="4"/>
        <v>24</v>
      </c>
      <c r="W63" s="45"/>
      <c r="X63" s="34">
        <f t="shared" si="7"/>
        <v>76</v>
      </c>
      <c r="Y63" s="35" t="str">
        <f t="shared" si="8"/>
        <v>B+</v>
      </c>
      <c r="Z63" s="1" t="s">
        <v>189</v>
      </c>
    </row>
    <row r="64" spans="2:26" x14ac:dyDescent="0.25">
      <c r="B64" s="49">
        <v>11</v>
      </c>
      <c r="C64" s="49">
        <v>5553520023</v>
      </c>
      <c r="D64" s="50" t="s">
        <v>90</v>
      </c>
      <c r="E64" s="51" t="s">
        <v>91</v>
      </c>
      <c r="F64" s="2">
        <v>1</v>
      </c>
      <c r="G64" s="2">
        <v>1</v>
      </c>
      <c r="H64" s="2">
        <v>1</v>
      </c>
      <c r="I64" s="6">
        <v>1</v>
      </c>
      <c r="J64" s="6">
        <v>1</v>
      </c>
      <c r="K64" s="6">
        <v>1</v>
      </c>
      <c r="L64" s="2">
        <v>1</v>
      </c>
      <c r="M64" s="2">
        <v>1</v>
      </c>
      <c r="N64" s="5">
        <f t="shared" si="5"/>
        <v>8</v>
      </c>
      <c r="O64" s="30">
        <f t="shared" si="6"/>
        <v>10</v>
      </c>
      <c r="P64" s="29"/>
      <c r="Q64" s="31">
        <v>16.5</v>
      </c>
      <c r="S64" s="54">
        <v>25.5</v>
      </c>
      <c r="U64" s="55">
        <v>16</v>
      </c>
      <c r="V64" s="40">
        <f t="shared" si="4"/>
        <v>25.6</v>
      </c>
      <c r="W64" s="45"/>
      <c r="X64" s="34">
        <f t="shared" si="7"/>
        <v>77.599999999999994</v>
      </c>
      <c r="Y64" s="35" t="str">
        <f t="shared" si="8"/>
        <v>B+</v>
      </c>
      <c r="Z64" s="1" t="s">
        <v>189</v>
      </c>
    </row>
    <row r="65" spans="2:26" x14ac:dyDescent="0.25">
      <c r="B65" s="49">
        <v>11</v>
      </c>
      <c r="C65" s="49">
        <v>5553020354</v>
      </c>
      <c r="D65" s="50" t="s">
        <v>92</v>
      </c>
      <c r="E65" s="51" t="s">
        <v>93</v>
      </c>
      <c r="F65" s="2">
        <v>1</v>
      </c>
      <c r="G65" s="2">
        <v>1</v>
      </c>
      <c r="H65" s="2"/>
      <c r="I65" s="6">
        <v>1</v>
      </c>
      <c r="J65" s="6">
        <v>1</v>
      </c>
      <c r="K65" s="6">
        <v>1</v>
      </c>
      <c r="L65" s="2">
        <v>1</v>
      </c>
      <c r="M65" s="2">
        <v>1</v>
      </c>
      <c r="N65" s="5">
        <f t="shared" si="5"/>
        <v>7</v>
      </c>
      <c r="O65" s="30">
        <f t="shared" si="6"/>
        <v>8.75</v>
      </c>
      <c r="P65" s="29"/>
      <c r="Q65" s="31">
        <v>16.5</v>
      </c>
      <c r="S65" s="54">
        <v>25.5</v>
      </c>
      <c r="U65" s="55">
        <v>20</v>
      </c>
      <c r="V65" s="40">
        <f t="shared" si="4"/>
        <v>32</v>
      </c>
      <c r="W65" s="45"/>
      <c r="X65" s="34">
        <f t="shared" si="7"/>
        <v>82.75</v>
      </c>
      <c r="Y65" s="35" t="str">
        <f t="shared" si="8"/>
        <v>A</v>
      </c>
      <c r="Z65" s="1" t="s">
        <v>189</v>
      </c>
    </row>
    <row r="66" spans="2:26" x14ac:dyDescent="0.25">
      <c r="B66" s="49">
        <v>11</v>
      </c>
      <c r="C66" s="49">
        <v>5553020503</v>
      </c>
      <c r="D66" s="50" t="s">
        <v>150</v>
      </c>
      <c r="E66" s="51" t="s">
        <v>151</v>
      </c>
      <c r="F66" s="2">
        <v>1</v>
      </c>
      <c r="G66" s="2">
        <v>1</v>
      </c>
      <c r="H66" s="2">
        <v>1</v>
      </c>
      <c r="I66" s="6">
        <v>1</v>
      </c>
      <c r="J66" s="6">
        <v>1</v>
      </c>
      <c r="K66" s="6">
        <v>1</v>
      </c>
      <c r="L66" s="2">
        <v>1</v>
      </c>
      <c r="M66" s="2">
        <v>1</v>
      </c>
      <c r="N66" s="5">
        <f t="shared" si="5"/>
        <v>8</v>
      </c>
      <c r="O66" s="30">
        <f t="shared" si="6"/>
        <v>10</v>
      </c>
      <c r="P66" s="29"/>
      <c r="Q66" s="31">
        <v>16.5</v>
      </c>
      <c r="S66" s="54">
        <v>25.5</v>
      </c>
      <c r="U66" s="55">
        <v>20</v>
      </c>
      <c r="V66" s="40">
        <f t="shared" si="4"/>
        <v>32</v>
      </c>
      <c r="W66" s="45"/>
      <c r="X66" s="34">
        <f t="shared" si="7"/>
        <v>84</v>
      </c>
      <c r="Y66" s="35" t="str">
        <f t="shared" si="8"/>
        <v>A</v>
      </c>
      <c r="Z66" s="1" t="s">
        <v>189</v>
      </c>
    </row>
    <row r="67" spans="2:26" x14ac:dyDescent="0.25">
      <c r="B67" s="46">
        <v>12</v>
      </c>
      <c r="C67" s="46">
        <v>5553520148</v>
      </c>
      <c r="D67" s="47" t="s">
        <v>175</v>
      </c>
      <c r="E67" s="48" t="s">
        <v>176</v>
      </c>
      <c r="F67" s="2">
        <v>1</v>
      </c>
      <c r="G67" s="2">
        <v>1</v>
      </c>
      <c r="H67" s="2">
        <v>0</v>
      </c>
      <c r="I67" s="6">
        <v>0</v>
      </c>
      <c r="J67" s="6">
        <v>0</v>
      </c>
      <c r="K67" s="6">
        <v>1</v>
      </c>
      <c r="L67" s="2">
        <v>1</v>
      </c>
      <c r="M67" s="2">
        <v>1</v>
      </c>
      <c r="N67" s="5">
        <f t="shared" si="5"/>
        <v>5</v>
      </c>
      <c r="O67" s="30">
        <f t="shared" si="6"/>
        <v>6.25</v>
      </c>
      <c r="P67" s="29"/>
      <c r="Q67" s="31">
        <v>7.5</v>
      </c>
      <c r="S67" s="54">
        <v>21</v>
      </c>
      <c r="U67" s="55">
        <v>13</v>
      </c>
      <c r="V67" s="40">
        <f t="shared" si="4"/>
        <v>20.8</v>
      </c>
      <c r="W67" s="45"/>
      <c r="X67" s="34">
        <f t="shared" si="7"/>
        <v>55.55</v>
      </c>
      <c r="Y67" s="35" t="str">
        <f t="shared" si="8"/>
        <v>D+</v>
      </c>
    </row>
    <row r="68" spans="2:26" x14ac:dyDescent="0.25">
      <c r="B68" s="46">
        <v>12</v>
      </c>
      <c r="C68" s="46">
        <v>5553520106</v>
      </c>
      <c r="D68" s="47" t="s">
        <v>177</v>
      </c>
      <c r="E68" s="48" t="s">
        <v>178</v>
      </c>
      <c r="F68" s="2">
        <v>1</v>
      </c>
      <c r="G68" s="2">
        <v>1</v>
      </c>
      <c r="H68" s="2">
        <v>0</v>
      </c>
      <c r="I68" s="6">
        <v>0</v>
      </c>
      <c r="J68" s="6">
        <v>0</v>
      </c>
      <c r="K68" s="6">
        <v>0</v>
      </c>
      <c r="L68" s="2">
        <v>1</v>
      </c>
      <c r="M68" s="2">
        <v>1</v>
      </c>
      <c r="N68" s="5">
        <f t="shared" si="5"/>
        <v>4</v>
      </c>
      <c r="O68" s="30">
        <f t="shared" si="6"/>
        <v>5</v>
      </c>
      <c r="P68" s="29"/>
      <c r="Q68" s="31">
        <v>7.5</v>
      </c>
      <c r="S68" s="54">
        <v>21</v>
      </c>
      <c r="U68" s="55">
        <v>15</v>
      </c>
      <c r="V68" s="40">
        <f t="shared" si="4"/>
        <v>24</v>
      </c>
      <c r="W68" s="45"/>
      <c r="X68" s="34">
        <f t="shared" si="7"/>
        <v>57.5</v>
      </c>
      <c r="Y68" s="35" t="str">
        <f t="shared" si="8"/>
        <v>D+</v>
      </c>
    </row>
    <row r="69" spans="2:26" x14ac:dyDescent="0.25">
      <c r="B69" s="46">
        <v>12</v>
      </c>
      <c r="C69" s="46">
        <v>5553520080</v>
      </c>
      <c r="D69" s="47" t="s">
        <v>179</v>
      </c>
      <c r="E69" s="48" t="s">
        <v>180</v>
      </c>
      <c r="F69" s="2">
        <v>1</v>
      </c>
      <c r="G69" s="2">
        <v>1</v>
      </c>
      <c r="H69" s="2">
        <v>0</v>
      </c>
      <c r="I69" s="6">
        <v>0</v>
      </c>
      <c r="J69" s="6">
        <v>0</v>
      </c>
      <c r="K69" s="6">
        <v>0</v>
      </c>
      <c r="L69" s="2">
        <v>1</v>
      </c>
      <c r="M69" s="2">
        <v>1</v>
      </c>
      <c r="N69" s="5">
        <f t="shared" ref="N69:N77" si="9">SUM(F69:M69)</f>
        <v>4</v>
      </c>
      <c r="O69" s="30">
        <f t="shared" ref="O69:O77" si="10">N69/8*10</f>
        <v>5</v>
      </c>
      <c r="P69" s="29"/>
      <c r="Q69" s="31">
        <v>7.5</v>
      </c>
      <c r="S69" s="54">
        <v>21</v>
      </c>
      <c r="U69" s="55">
        <v>9</v>
      </c>
      <c r="V69" s="40">
        <f t="shared" si="4"/>
        <v>14.399999999999999</v>
      </c>
      <c r="W69" s="45"/>
      <c r="X69" s="34">
        <f t="shared" ref="X69:X77" si="11">O69+Q69+S69+V69</f>
        <v>47.9</v>
      </c>
      <c r="Y69" s="35" t="str">
        <f t="shared" ref="Y69:Y77" si="12">IF(X69&gt;=79.5,"A",IF(X69&gt;=74.5,"B+",IF(X69&gt;=69.5,"B",IF(X69&gt;=64.5,"C+",IF(X69&gt;=59.5,"C",IF(X69&gt;=54.5,"D+",IF(X69&gt;=44.5,"D",IF(X69&lt;44.5,"FAIL"))))))))</f>
        <v>D</v>
      </c>
    </row>
    <row r="70" spans="2:26" x14ac:dyDescent="0.25">
      <c r="B70" s="46">
        <v>12</v>
      </c>
      <c r="C70" s="46">
        <v>5553590026</v>
      </c>
      <c r="D70" s="47" t="s">
        <v>60</v>
      </c>
      <c r="E70" s="48" t="s">
        <v>61</v>
      </c>
      <c r="F70" s="2">
        <v>1</v>
      </c>
      <c r="G70" s="2">
        <v>1</v>
      </c>
      <c r="H70" s="2">
        <v>1</v>
      </c>
      <c r="I70" s="6">
        <v>1</v>
      </c>
      <c r="J70" s="6">
        <v>1</v>
      </c>
      <c r="K70" s="6">
        <v>1</v>
      </c>
      <c r="L70" s="2">
        <v>1</v>
      </c>
      <c r="M70" s="2">
        <v>1</v>
      </c>
      <c r="N70" s="5">
        <f t="shared" si="9"/>
        <v>8</v>
      </c>
      <c r="O70" s="30">
        <f t="shared" si="10"/>
        <v>10</v>
      </c>
      <c r="P70" s="29"/>
      <c r="Q70" s="31">
        <v>7.5</v>
      </c>
      <c r="S70" s="54">
        <v>21</v>
      </c>
      <c r="U70" s="55">
        <v>10</v>
      </c>
      <c r="V70" s="40">
        <f t="shared" ref="V70:V77" si="13">U70/25*40</f>
        <v>16</v>
      </c>
      <c r="W70" s="45"/>
      <c r="X70" s="34">
        <f t="shared" si="11"/>
        <v>54.5</v>
      </c>
      <c r="Y70" s="35" t="str">
        <f t="shared" si="12"/>
        <v>D+</v>
      </c>
    </row>
    <row r="71" spans="2:26" x14ac:dyDescent="0.25">
      <c r="B71" s="46">
        <v>12</v>
      </c>
      <c r="C71" s="46">
        <v>5653520162</v>
      </c>
      <c r="D71" s="47" t="s">
        <v>185</v>
      </c>
      <c r="E71" s="48" t="s">
        <v>186</v>
      </c>
      <c r="F71" s="2">
        <v>0</v>
      </c>
      <c r="G71" s="2">
        <v>1</v>
      </c>
      <c r="H71" s="2">
        <v>0</v>
      </c>
      <c r="I71" s="6">
        <v>0</v>
      </c>
      <c r="J71" s="6">
        <v>0</v>
      </c>
      <c r="K71" s="6">
        <v>0</v>
      </c>
      <c r="L71" s="2">
        <v>1</v>
      </c>
      <c r="M71" s="2">
        <v>1</v>
      </c>
      <c r="N71" s="5">
        <f t="shared" si="9"/>
        <v>3</v>
      </c>
      <c r="O71" s="30">
        <f t="shared" si="10"/>
        <v>3.75</v>
      </c>
      <c r="P71" s="29"/>
      <c r="Q71" s="31">
        <v>7.5</v>
      </c>
      <c r="S71" s="54">
        <v>21</v>
      </c>
      <c r="U71" s="55">
        <v>15</v>
      </c>
      <c r="V71" s="40">
        <f t="shared" si="13"/>
        <v>24</v>
      </c>
      <c r="W71" s="45"/>
      <c r="X71" s="34">
        <f t="shared" si="11"/>
        <v>56.25</v>
      </c>
      <c r="Y71" s="35" t="str">
        <f t="shared" si="12"/>
        <v>D+</v>
      </c>
    </row>
    <row r="72" spans="2:26" x14ac:dyDescent="0.25">
      <c r="B72" s="49">
        <v>13</v>
      </c>
      <c r="C72" s="49">
        <v>5453021049</v>
      </c>
      <c r="D72" s="50" t="s">
        <v>42</v>
      </c>
      <c r="E72" s="51" t="s">
        <v>43</v>
      </c>
      <c r="F72" s="2">
        <v>1</v>
      </c>
      <c r="G72" s="2">
        <v>1</v>
      </c>
      <c r="H72" s="2">
        <v>1</v>
      </c>
      <c r="I72" s="6">
        <v>1</v>
      </c>
      <c r="J72" s="6">
        <v>1</v>
      </c>
      <c r="K72" s="6">
        <v>1</v>
      </c>
      <c r="L72" s="2">
        <v>1</v>
      </c>
      <c r="M72" s="2">
        <v>1</v>
      </c>
      <c r="N72" s="5">
        <f t="shared" si="9"/>
        <v>8</v>
      </c>
      <c r="O72" s="30">
        <f t="shared" si="10"/>
        <v>10</v>
      </c>
      <c r="P72" s="29"/>
      <c r="Q72" s="31">
        <v>11.5</v>
      </c>
      <c r="S72" s="54">
        <v>19.5</v>
      </c>
      <c r="U72" s="55">
        <v>13</v>
      </c>
      <c r="V72" s="40">
        <f t="shared" si="13"/>
        <v>20.8</v>
      </c>
      <c r="W72" s="45"/>
      <c r="X72" s="34">
        <f t="shared" si="11"/>
        <v>61.8</v>
      </c>
      <c r="Y72" s="35" t="str">
        <f t="shared" si="12"/>
        <v>C</v>
      </c>
    </row>
    <row r="73" spans="2:26" x14ac:dyDescent="0.25">
      <c r="B73" s="49">
        <v>13</v>
      </c>
      <c r="C73" s="49">
        <v>5453520263</v>
      </c>
      <c r="D73" s="50" t="s">
        <v>44</v>
      </c>
      <c r="E73" s="51" t="s">
        <v>45</v>
      </c>
      <c r="F73" s="2">
        <v>1</v>
      </c>
      <c r="G73" s="2">
        <v>1</v>
      </c>
      <c r="H73" s="2">
        <v>0</v>
      </c>
      <c r="I73" s="6">
        <v>1</v>
      </c>
      <c r="J73" s="6">
        <v>1</v>
      </c>
      <c r="K73" s="6">
        <v>1</v>
      </c>
      <c r="L73" s="2">
        <v>1</v>
      </c>
      <c r="M73" s="2">
        <v>1</v>
      </c>
      <c r="N73" s="5">
        <f t="shared" si="9"/>
        <v>7</v>
      </c>
      <c r="O73" s="30">
        <f t="shared" si="10"/>
        <v>8.75</v>
      </c>
      <c r="P73" s="29"/>
      <c r="Q73" s="31">
        <v>11.5</v>
      </c>
      <c r="S73" s="54">
        <v>19.5</v>
      </c>
      <c r="U73" s="55">
        <v>21</v>
      </c>
      <c r="V73" s="40">
        <f t="shared" si="13"/>
        <v>33.6</v>
      </c>
      <c r="W73" s="45"/>
      <c r="X73" s="34">
        <f t="shared" si="11"/>
        <v>73.349999999999994</v>
      </c>
      <c r="Y73" s="35" t="str">
        <f t="shared" si="12"/>
        <v>B</v>
      </c>
    </row>
    <row r="74" spans="2:26" x14ac:dyDescent="0.25">
      <c r="B74" s="49">
        <v>13</v>
      </c>
      <c r="C74" s="49">
        <v>5453020421</v>
      </c>
      <c r="D74" s="50" t="s">
        <v>52</v>
      </c>
      <c r="E74" s="51" t="s">
        <v>53</v>
      </c>
      <c r="F74" s="2">
        <v>1</v>
      </c>
      <c r="G74" s="2">
        <v>1</v>
      </c>
      <c r="H74" s="2">
        <v>1</v>
      </c>
      <c r="I74" s="6">
        <v>1</v>
      </c>
      <c r="J74" s="6">
        <v>0</v>
      </c>
      <c r="K74" s="6">
        <v>0</v>
      </c>
      <c r="L74" s="2">
        <v>1</v>
      </c>
      <c r="M74" s="2">
        <v>1</v>
      </c>
      <c r="N74" s="5">
        <f t="shared" si="9"/>
        <v>6</v>
      </c>
      <c r="O74" s="30">
        <f t="shared" si="10"/>
        <v>7.5</v>
      </c>
      <c r="P74" s="29"/>
      <c r="Q74" s="31">
        <v>11.5</v>
      </c>
      <c r="S74" s="54">
        <v>19.5</v>
      </c>
      <c r="U74" s="55">
        <v>16</v>
      </c>
      <c r="V74" s="40">
        <f t="shared" si="13"/>
        <v>25.6</v>
      </c>
      <c r="W74" s="45"/>
      <c r="X74" s="34">
        <f t="shared" si="11"/>
        <v>64.099999999999994</v>
      </c>
      <c r="Y74" s="35" t="str">
        <f t="shared" si="12"/>
        <v>C</v>
      </c>
    </row>
    <row r="75" spans="2:26" x14ac:dyDescent="0.25">
      <c r="B75" s="49">
        <v>13</v>
      </c>
      <c r="C75" s="49">
        <v>5453020611</v>
      </c>
      <c r="D75" s="50" t="s">
        <v>163</v>
      </c>
      <c r="E75" s="51" t="s">
        <v>164</v>
      </c>
      <c r="F75" s="2">
        <v>1</v>
      </c>
      <c r="G75" s="2">
        <v>1</v>
      </c>
      <c r="H75" s="2">
        <v>1</v>
      </c>
      <c r="I75" s="6">
        <v>1</v>
      </c>
      <c r="J75" s="6">
        <v>0</v>
      </c>
      <c r="K75" s="6">
        <v>0</v>
      </c>
      <c r="L75" s="2">
        <v>1</v>
      </c>
      <c r="M75" s="2">
        <v>1</v>
      </c>
      <c r="N75" s="5">
        <f t="shared" si="9"/>
        <v>6</v>
      </c>
      <c r="O75" s="30">
        <f t="shared" si="10"/>
        <v>7.5</v>
      </c>
      <c r="P75" s="29"/>
      <c r="Q75" s="31">
        <v>11.5</v>
      </c>
      <c r="S75" s="54">
        <v>19.5</v>
      </c>
      <c r="U75" s="55">
        <v>15</v>
      </c>
      <c r="V75" s="40">
        <f t="shared" si="13"/>
        <v>24</v>
      </c>
      <c r="W75" s="45"/>
      <c r="X75" s="34">
        <f t="shared" si="11"/>
        <v>62.5</v>
      </c>
      <c r="Y75" s="35" t="str">
        <f t="shared" si="12"/>
        <v>C</v>
      </c>
    </row>
    <row r="76" spans="2:26" x14ac:dyDescent="0.25">
      <c r="B76" s="49">
        <v>13</v>
      </c>
      <c r="C76" s="49">
        <v>5553020149</v>
      </c>
      <c r="D76" s="50" t="s">
        <v>80</v>
      </c>
      <c r="E76" s="51" t="s">
        <v>81</v>
      </c>
      <c r="F76" s="2">
        <v>1</v>
      </c>
      <c r="G76" s="2">
        <v>1</v>
      </c>
      <c r="H76" s="2">
        <v>1</v>
      </c>
      <c r="I76" s="6">
        <v>1</v>
      </c>
      <c r="J76" s="6">
        <v>1</v>
      </c>
      <c r="K76" s="6">
        <v>0</v>
      </c>
      <c r="L76" s="2">
        <v>1</v>
      </c>
      <c r="M76" s="2">
        <v>1</v>
      </c>
      <c r="N76" s="5">
        <f t="shared" si="9"/>
        <v>7</v>
      </c>
      <c r="O76" s="30">
        <f t="shared" si="10"/>
        <v>8.75</v>
      </c>
      <c r="P76" s="29"/>
      <c r="Q76" s="31">
        <v>11.5</v>
      </c>
      <c r="S76" s="54">
        <v>19.5</v>
      </c>
      <c r="U76" s="55">
        <v>13</v>
      </c>
      <c r="V76" s="40">
        <f t="shared" si="13"/>
        <v>20.8</v>
      </c>
      <c r="W76" s="45"/>
      <c r="X76" s="34">
        <f t="shared" si="11"/>
        <v>60.55</v>
      </c>
      <c r="Y76" s="35" t="str">
        <f t="shared" si="12"/>
        <v>C</v>
      </c>
    </row>
    <row r="77" spans="2:26" x14ac:dyDescent="0.25">
      <c r="B77" s="49">
        <v>13</v>
      </c>
      <c r="C77" s="49">
        <v>5553020156</v>
      </c>
      <c r="D77" s="50" t="s">
        <v>82</v>
      </c>
      <c r="E77" s="51" t="s">
        <v>83</v>
      </c>
      <c r="F77" s="2">
        <v>1</v>
      </c>
      <c r="G77" s="2">
        <v>1</v>
      </c>
      <c r="H77" s="2">
        <v>1</v>
      </c>
      <c r="I77" s="6">
        <v>1</v>
      </c>
      <c r="J77" s="6">
        <v>1</v>
      </c>
      <c r="K77" s="6">
        <v>0</v>
      </c>
      <c r="L77" s="2">
        <v>1</v>
      </c>
      <c r="M77" s="2">
        <v>1</v>
      </c>
      <c r="N77" s="5">
        <f t="shared" si="9"/>
        <v>7</v>
      </c>
      <c r="O77" s="30">
        <f t="shared" si="10"/>
        <v>8.75</v>
      </c>
      <c r="P77" s="29"/>
      <c r="Q77" s="31">
        <v>11.5</v>
      </c>
      <c r="S77" s="54">
        <v>19.5</v>
      </c>
      <c r="U77" s="55">
        <v>13</v>
      </c>
      <c r="V77" s="40">
        <f t="shared" si="13"/>
        <v>20.8</v>
      </c>
      <c r="W77" s="45"/>
      <c r="X77" s="34">
        <f t="shared" si="11"/>
        <v>60.55</v>
      </c>
      <c r="Y77" s="35" t="str">
        <f t="shared" si="12"/>
        <v>C</v>
      </c>
    </row>
    <row r="79" spans="2:26" x14ac:dyDescent="0.25">
      <c r="B79" s="59" t="s">
        <v>27</v>
      </c>
      <c r="C79" s="59"/>
      <c r="D79" s="60"/>
      <c r="E79" s="60"/>
      <c r="T79" s="1"/>
    </row>
    <row r="80" spans="2:26" x14ac:dyDescent="0.25">
      <c r="T80" s="1"/>
    </row>
    <row r="81" spans="20:20" x14ac:dyDescent="0.25">
      <c r="T81" s="1"/>
    </row>
    <row r="82" spans="20:20" x14ac:dyDescent="0.25">
      <c r="T82" s="1"/>
    </row>
    <row r="83" spans="20:20" x14ac:dyDescent="0.25">
      <c r="T83" s="1"/>
    </row>
  </sheetData>
  <sortState ref="A5:X77">
    <sortCondition ref="B5:B77"/>
  </sortState>
  <mergeCells count="2">
    <mergeCell ref="X2:Y2"/>
    <mergeCell ref="B79:E79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B8" workbookViewId="0">
      <selection activeCell="O16" sqref="O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18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61" t="s">
        <v>22</v>
      </c>
      <c r="O14" s="62"/>
    </row>
    <row r="15" spans="2:15" x14ac:dyDescent="0.25">
      <c r="B15" s="1"/>
      <c r="C15" s="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1"/>
      <c r="O15" s="22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1" t="s">
        <v>21</v>
      </c>
      <c r="O16" s="22">
        <f>COUNTIF(Scores!Y5:Y77,"A")</f>
        <v>9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1" t="s">
        <v>20</v>
      </c>
      <c r="O17" s="22">
        <f>COUNTIF(Scores!Y5:Y77,"B+")</f>
        <v>9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1" t="s">
        <v>15</v>
      </c>
      <c r="O18" s="22">
        <f>COUNTIF(Scores!Y5:Y77,"B")</f>
        <v>10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1" t="s">
        <v>16</v>
      </c>
      <c r="O19" s="22">
        <f>COUNTIF(Scores!Y5:Y77,"C+")</f>
        <v>16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1" t="s">
        <v>17</v>
      </c>
      <c r="O20" s="22">
        <f>COUNTIF(Scores!Y4:Y77,"C")</f>
        <v>18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1" t="s">
        <v>18</v>
      </c>
      <c r="O21" s="22">
        <f>COUNTIF(Scores!Y5:Y77,"D+")</f>
        <v>9</v>
      </c>
    </row>
    <row r="22" spans="2:15" x14ac:dyDescent="0.25">
      <c r="B22" s="1"/>
      <c r="C22" s="1"/>
      <c r="D22" s="9"/>
      <c r="E22" s="9"/>
      <c r="F22" s="9"/>
      <c r="G22" s="9"/>
      <c r="H22" s="9"/>
      <c r="I22" s="9"/>
      <c r="J22" s="9"/>
      <c r="K22" s="9"/>
      <c r="L22" s="9"/>
      <c r="M22" s="9"/>
      <c r="N22" s="21" t="s">
        <v>33</v>
      </c>
      <c r="O22" s="22">
        <f>COUNTIF(Scores!Y5:Y77,"D")</f>
        <v>2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1" t="s">
        <v>19</v>
      </c>
      <c r="O23" s="22">
        <f>COUNTIF(Scores!Y5:Y77,"FAIL")</f>
        <v>0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3" t="s">
        <v>23</v>
      </c>
      <c r="O24" s="24">
        <f>COUNTIF(Scores!Y5:Y77,"I")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4" t="s">
        <v>31</v>
      </c>
      <c r="C31" s="65"/>
      <c r="D31" s="66"/>
      <c r="E31" s="20" t="e">
        <f>AVERAGE(Scores!#REF!)</f>
        <v>#REF!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3" t="s">
        <v>28</v>
      </c>
      <c r="C32" s="63"/>
      <c r="D32" s="63"/>
      <c r="E32" s="25">
        <f>AVERAGE(Scores!X5:X13)</f>
        <v>69.855555555555554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26" t="s">
        <v>26</v>
      </c>
      <c r="C33" s="26"/>
      <c r="D33" s="26"/>
      <c r="E33" s="26"/>
      <c r="F33" s="26"/>
      <c r="G33" s="26"/>
      <c r="H33" s="26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Image 17</cp:lastModifiedBy>
  <dcterms:created xsi:type="dcterms:W3CDTF">2009-12-15T00:51:19Z</dcterms:created>
  <dcterms:modified xsi:type="dcterms:W3CDTF">2014-12-07T07:20:21Z</dcterms:modified>
</cp:coreProperties>
</file>