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0" windowWidth="12240" windowHeight="9192"/>
  </bookViews>
  <sheets>
    <sheet name="Scores" sheetId="1" r:id="rId1"/>
    <sheet name="Results summary" sheetId="2" r:id="rId2"/>
  </sheets>
  <definedNames>
    <definedName name="_xlnm._FilterDatabase" localSheetId="0" hidden="1">Scores!$A$6:$AB$22</definedName>
  </definedNames>
  <calcPr calcId="162913"/>
</workbook>
</file>

<file path=xl/calcChain.xml><?xml version="1.0" encoding="utf-8"?>
<calcChain xmlns="http://schemas.openxmlformats.org/spreadsheetml/2006/main">
  <c r="R22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Z21" i="1"/>
  <c r="AA21" i="1" s="1"/>
  <c r="N22" i="1"/>
  <c r="X6" i="1"/>
  <c r="X7" i="1"/>
  <c r="X8" i="1"/>
  <c r="X9" i="1"/>
  <c r="X10" i="1"/>
  <c r="X11" i="1"/>
  <c r="X12" i="1"/>
  <c r="X13" i="1"/>
  <c r="X14" i="1"/>
  <c r="X15" i="1"/>
  <c r="Z15" i="1" s="1"/>
  <c r="AA15" i="1" s="1"/>
  <c r="X16" i="1"/>
  <c r="X17" i="1"/>
  <c r="X18" i="1"/>
  <c r="X19" i="1"/>
  <c r="X20" i="1"/>
  <c r="X21" i="1"/>
  <c r="X22" i="1"/>
  <c r="N5" i="1"/>
  <c r="Z13" i="1" l="1"/>
  <c r="AA13" i="1" s="1"/>
  <c r="Z19" i="1"/>
  <c r="AA19" i="1" s="1"/>
  <c r="Z11" i="1"/>
  <c r="AA11" i="1" s="1"/>
  <c r="Z7" i="1"/>
  <c r="AA7" i="1" s="1"/>
  <c r="Z17" i="1"/>
  <c r="AA17" i="1" s="1"/>
  <c r="Z16" i="1"/>
  <c r="AA16" i="1" s="1"/>
  <c r="Z9" i="1"/>
  <c r="AA9" i="1" s="1"/>
  <c r="Z8" i="1"/>
  <c r="AA8" i="1" s="1"/>
  <c r="Z18" i="1"/>
  <c r="AA18" i="1" s="1"/>
  <c r="Z10" i="1"/>
  <c r="AA10" i="1" s="1"/>
  <c r="Z20" i="1"/>
  <c r="AA20" i="1" s="1"/>
  <c r="Z12" i="1"/>
  <c r="AA12" i="1" s="1"/>
  <c r="Z22" i="1"/>
  <c r="AA22" i="1" s="1"/>
  <c r="Z14" i="1"/>
  <c r="AA14" i="1" s="1"/>
  <c r="Z6" i="1"/>
  <c r="AA6" i="1" s="1"/>
  <c r="X5" i="1"/>
  <c r="U5" i="1" l="1"/>
  <c r="R5" i="1"/>
  <c r="Z5" i="1" l="1"/>
  <c r="AA5" i="1" s="1"/>
  <c r="O24" i="2" l="1"/>
  <c r="O16" i="2" l="1"/>
  <c r="O19" i="2"/>
  <c r="O18" i="2"/>
  <c r="O20" i="2"/>
  <c r="O21" i="2"/>
  <c r="O17" i="2"/>
  <c r="O22" i="2"/>
  <c r="O23" i="2"/>
</calcChain>
</file>

<file path=xl/sharedStrings.xml><?xml version="1.0" encoding="utf-8"?>
<sst xmlns="http://schemas.openxmlformats.org/spreadsheetml/2006/main" count="85" uniqueCount="78">
  <si>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</si>
  <si>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</si>
  <si>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</si>
  <si>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</si>
  <si>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</si>
  <si>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</si>
  <si>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</si>
  <si>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</si>
  <si>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</si>
  <si>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</si>
  <si>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</si>
  <si>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</si>
  <si>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</si>
  <si>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</si>
  <si>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</si>
  <si>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</si>
  <si>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</si>
  <si>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</si>
  <si>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</si>
  <si>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</si>
  <si>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</si>
  <si>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</si>
  <si>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</si>
  <si>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</si>
  <si>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</si>
  <si>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</si>
  <si>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Raw Score</t>
  </si>
  <si>
    <t>%</t>
  </si>
  <si>
    <t>First name (s)</t>
  </si>
  <si>
    <t>Exam</t>
  </si>
  <si>
    <t>/20</t>
  </si>
  <si>
    <t>Score out of 20</t>
  </si>
  <si>
    <t>L6</t>
  </si>
  <si>
    <t>L7</t>
  </si>
  <si>
    <t>L8</t>
  </si>
  <si>
    <t>/10</t>
  </si>
  <si>
    <t>Part 1 - Paper Project</t>
  </si>
  <si>
    <t>Part 2 - Presentation</t>
  </si>
  <si>
    <t>Score out of 10</t>
  </si>
  <si>
    <t>/30</t>
  </si>
  <si>
    <t>L9</t>
  </si>
  <si>
    <t>/9</t>
  </si>
  <si>
    <t>GUNTAPON</t>
  </si>
  <si>
    <t>SANJAISRI</t>
  </si>
  <si>
    <t>JONATHAN</t>
  </si>
  <si>
    <t>LEPAROUX</t>
  </si>
  <si>
    <t>TADAPA</t>
  </si>
  <si>
    <t>SIRIPAK</t>
  </si>
  <si>
    <t>HONG</t>
  </si>
  <si>
    <t>ZHANG</t>
  </si>
  <si>
    <t xml:space="preserve">LALITA </t>
  </si>
  <si>
    <t>KITTISILPA</t>
  </si>
  <si>
    <t>RIJA</t>
  </si>
  <si>
    <t>RAZAFIARINOSY</t>
  </si>
  <si>
    <t>RUJIRA</t>
  </si>
  <si>
    <t>SREEPANARAT</t>
  </si>
  <si>
    <t>ANDREW</t>
  </si>
  <si>
    <t>SMITH</t>
  </si>
  <si>
    <t>CHAYAWIN</t>
  </si>
  <si>
    <t>CHOMNGAM</t>
  </si>
  <si>
    <t>CHONLADA</t>
  </si>
  <si>
    <t>CHAMNAN</t>
  </si>
  <si>
    <t>DONNA RISA</t>
  </si>
  <si>
    <t>BATIAO</t>
  </si>
  <si>
    <t>JUSTIN OLIVER</t>
  </si>
  <si>
    <t>PORTER</t>
  </si>
  <si>
    <t>MASARAT</t>
  </si>
  <si>
    <t>PHUWAPHATSIRACHOK</t>
  </si>
  <si>
    <t>MORNE</t>
  </si>
  <si>
    <t>GROENEWALD</t>
  </si>
  <si>
    <t>NUNNAPAT</t>
  </si>
  <si>
    <t>SAISIM</t>
  </si>
  <si>
    <t>PEYMAN</t>
  </si>
  <si>
    <t>GOLCHIN</t>
  </si>
  <si>
    <t>PICHAYANITH</t>
  </si>
  <si>
    <t>HONGTHAMAWAT</t>
  </si>
  <si>
    <t>PIYALAK</t>
  </si>
  <si>
    <t>SIRIPEE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</si>
</sst>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1" applyBorder="0">
      <protection locked="0"/>
    </xf>
    <xf numFmtId="0" fontId="19" fillId="0" borderId="0"/>
    <xf numFmtId="0" fontId="19" fillId="0" borderId="0"/>
    <xf numFmtId="0" fontId="2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7" fillId="3" borderId="2" xfId="0" applyNumberFormat="1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9" fillId="4" borderId="0" xfId="0" applyFont="1" applyFill="1" applyProtection="1">
      <protection locked="0"/>
    </xf>
    <xf numFmtId="16" fontId="7" fillId="3" borderId="4" xfId="0" applyNumberFormat="1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 applyProtection="1">
      <alignment horizontal="center"/>
    </xf>
    <xf numFmtId="0" fontId="10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 applyProtection="1">
      <alignment horizontal="center"/>
    </xf>
    <xf numFmtId="1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10" borderId="2" xfId="0" applyNumberFormat="1" applyFont="1" applyFill="1" applyBorder="1" applyAlignment="1" applyProtection="1">
      <alignment horizontal="center" wrapText="1"/>
    </xf>
    <xf numFmtId="0" fontId="17" fillId="2" borderId="1" xfId="0" applyFont="1" applyFill="1" applyBorder="1" applyAlignment="1" applyProtection="1"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8" fillId="0" borderId="0" xfId="0" applyFont="1"/>
    <xf numFmtId="164" fontId="11" fillId="10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5" borderId="0" xfId="0" applyNumberFormat="1" applyFont="1" applyFill="1" applyAlignment="1" applyProtection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11" borderId="13" xfId="0" applyFont="1" applyFill="1" applyBorder="1" applyAlignment="1" applyProtection="1">
      <alignment horizontal="center"/>
      <protection locked="0"/>
    </xf>
    <xf numFmtId="0" fontId="1" fillId="11" borderId="13" xfId="0" applyFont="1" applyFill="1" applyBorder="1" applyProtection="1">
      <protection locked="0"/>
    </xf>
    <xf numFmtId="0" fontId="1" fillId="11" borderId="13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11" borderId="2" xfId="0" applyFont="1" applyFill="1" applyBorder="1" applyAlignment="1">
      <alignment horizontal="center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17" fillId="2" borderId="1" xfId="1" applyFont="1" applyBorder="1" applyAlignment="1">
      <alignment horizontal="center"/>
      <protection locked="0"/>
    </xf>
    <xf numFmtId="0" fontId="0" fillId="0" borderId="4" xfId="0" applyBorder="1" applyAlignment="1">
      <alignment horizontal="center"/>
    </xf>
    <xf numFmtId="0" fontId="13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1" fillId="7" borderId="1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5" borderId="13" xfId="0" applyNumberFormat="1" applyFont="1" applyFill="1" applyBorder="1" applyAlignment="1" applyProtection="1">
      <alignment horizontal="center" wrapText="1"/>
    </xf>
  </cellXfs>
  <cellStyles count="5">
    <cellStyle name="Normal" xfId="0" builtinId="0"/>
    <cellStyle name="Normal 2" xfId="3"/>
    <cellStyle name="Normal 3" xfId="2"/>
    <cellStyle name="Normal 7" xfId="4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49-4B14-BEA9-B55B843B1C5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49-4B14-BEA9-B55B843B1C59}"/>
                </c:ext>
              </c:extLst>
            </c:dLbl>
            <c:dLbl>
              <c:idx val="1"/>
              <c:layout>
                <c:manualLayout>
                  <c:x val="1.1008745364319494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49-4B14-BEA9-B55B843B1C59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49-4B14-BEA9-B55B843B1C59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6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9-4B14-BEA9-B55B843B1C59}"/>
                </c:ext>
              </c:extLst>
            </c:dLbl>
            <c:dLbl>
              <c:idx val="4"/>
              <c:layout>
                <c:manualLayout>
                  <c:x val="-2.2165265779024917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49-4B14-BEA9-B55B843B1C59}"/>
                </c:ext>
              </c:extLst>
            </c:dLbl>
            <c:dLbl>
              <c:idx val="5"/>
              <c:layout>
                <c:manualLayout>
                  <c:x val="-2.4973275101746052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49-4B14-BEA9-B55B843B1C59}"/>
                </c:ext>
              </c:extLst>
            </c:dLbl>
            <c:dLbl>
              <c:idx val="6"/>
              <c:layout>
                <c:manualLayout>
                  <c:x val="1.5439871635478861E-2"/>
                  <c:y val="-0.135515418392607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49-4B14-BEA9-B55B843B1C59}"/>
                </c:ext>
              </c:extLst>
            </c:dLbl>
            <c:dLbl>
              <c:idx val="7"/>
              <c:layout>
                <c:manualLayout>
                  <c:x val="7.8374261921713914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49-4B14-BEA9-B55B843B1C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49-4B14-BEA9-B55B843B1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128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25</xdr:row>
      <xdr:rowOff>50072</xdr:rowOff>
    </xdr:from>
    <xdr:to>
      <xdr:col>1</xdr:col>
      <xdr:colOff>548355</xdr:colOff>
      <xdr:row>28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English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 For Guides 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(2018)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tabSelected="1" zoomScaleNormal="100" workbookViewId="0">
      <pane xSplit="4" topLeftCell="N1" activePane="topRight" state="frozen"/>
      <selection pane="topRight" activeCell="Q16" sqref="Q16"/>
    </sheetView>
  </sheetViews>
  <sheetFormatPr defaultColWidth="9.109375" defaultRowHeight="14.4" x14ac:dyDescent="0.3"/>
  <cols>
    <col min="1" max="1" width="11.6640625" style="2" bestFit="1" customWidth="1"/>
    <col min="2" max="2" width="16.5546875" style="2" customWidth="1"/>
    <col min="3" max="3" width="23.88671875" style="1" bestFit="1" customWidth="1"/>
    <col min="4" max="4" width="25.6640625" style="1" bestFit="1" customWidth="1"/>
    <col min="5" max="5" width="3.88671875" style="1" customWidth="1"/>
    <col min="6" max="13" width="3.6640625" style="1" customWidth="1"/>
    <col min="14" max="14" width="5.88671875" style="1" bestFit="1" customWidth="1"/>
    <col min="15" max="15" width="5.6640625" style="1" bestFit="1" customWidth="1"/>
    <col min="16" max="16" width="2.33203125" customWidth="1"/>
    <col min="17" max="17" width="15.109375" bestFit="1" customWidth="1"/>
    <col min="18" max="18" width="13.6640625" customWidth="1"/>
    <col min="19" max="19" width="2.33203125" customWidth="1"/>
    <col min="20" max="20" width="15.109375" bestFit="1" customWidth="1"/>
    <col min="21" max="21" width="13.6640625" customWidth="1"/>
    <col min="22" max="22" width="3" customWidth="1"/>
    <col min="23" max="24" width="12.6640625" customWidth="1"/>
    <col min="25" max="25" width="2.33203125" customWidth="1"/>
    <col min="26" max="26" width="11.6640625" style="1" bestFit="1" customWidth="1"/>
    <col min="27" max="27" width="7.88671875" style="1" customWidth="1"/>
    <col min="28" max="28" width="74.6640625" style="1" bestFit="1" customWidth="1"/>
    <col min="29" max="29" width="7.88671875" style="1" bestFit="1" customWidth="1"/>
    <col min="30" max="30" width="18.33203125" style="1" customWidth="1"/>
    <col min="31" max="31" width="34" style="1" customWidth="1"/>
    <col min="32" max="32" width="17.6640625" style="1" customWidth="1"/>
    <col min="33" max="39" width="9.109375" style="1"/>
    <col min="40" max="40" width="6.88671875" style="1" customWidth="1"/>
    <col min="41" max="16384" width="9.109375" style="1"/>
  </cols>
  <sheetData>
    <row r="2" spans="1:27" ht="15.6" x14ac:dyDescent="0.3">
      <c r="A2" s="29" t="s">
        <v>0</v>
      </c>
      <c r="B2" s="29" t="s">
        <v>24</v>
      </c>
      <c r="C2" s="29" t="s">
        <v>28</v>
      </c>
      <c r="D2" s="29" t="s">
        <v>1</v>
      </c>
      <c r="E2" s="28" t="s">
        <v>2</v>
      </c>
      <c r="F2" s="5"/>
      <c r="G2" s="44"/>
      <c r="H2" s="5"/>
      <c r="I2" s="5"/>
      <c r="J2" s="5"/>
      <c r="K2" s="5"/>
      <c r="L2" s="5"/>
      <c r="M2" s="5"/>
      <c r="N2" s="5"/>
      <c r="O2" s="6"/>
      <c r="Q2" s="49" t="s">
        <v>36</v>
      </c>
      <c r="R2" s="50"/>
      <c r="T2" s="49" t="s">
        <v>37</v>
      </c>
      <c r="U2" s="50"/>
      <c r="W2" s="49" t="s">
        <v>29</v>
      </c>
      <c r="X2" s="47"/>
      <c r="Y2" s="31"/>
      <c r="Z2" s="46" t="s">
        <v>3</v>
      </c>
      <c r="AA2" s="47"/>
    </row>
    <row r="3" spans="1:27" ht="23.4" x14ac:dyDescent="0.6">
      <c r="A3" s="9"/>
      <c r="B3" s="9"/>
      <c r="C3" s="10"/>
      <c r="D3" s="11"/>
      <c r="E3" s="8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32</v>
      </c>
      <c r="K3" s="3" t="s">
        <v>33</v>
      </c>
      <c r="L3" s="3" t="s">
        <v>34</v>
      </c>
      <c r="M3" s="3" t="s">
        <v>40</v>
      </c>
      <c r="N3" s="21" t="s">
        <v>20</v>
      </c>
      <c r="O3" s="26" t="s">
        <v>21</v>
      </c>
      <c r="Q3" s="24" t="s">
        <v>38</v>
      </c>
      <c r="R3" s="24" t="s">
        <v>27</v>
      </c>
      <c r="T3" s="24" t="s">
        <v>31</v>
      </c>
      <c r="U3" s="24" t="s">
        <v>27</v>
      </c>
      <c r="W3" s="22" t="s">
        <v>26</v>
      </c>
      <c r="X3" s="24" t="s">
        <v>27</v>
      </c>
      <c r="Z3" s="30" t="s">
        <v>3</v>
      </c>
      <c r="AA3" s="30" t="s">
        <v>9</v>
      </c>
    </row>
    <row r="4" spans="1:27" x14ac:dyDescent="0.3">
      <c r="A4" s="38"/>
      <c r="B4" s="38"/>
      <c r="C4" s="39"/>
      <c r="D4" s="39"/>
      <c r="E4" s="37"/>
      <c r="F4" s="37"/>
      <c r="G4" s="37"/>
      <c r="H4" s="37"/>
      <c r="I4" s="37"/>
      <c r="J4" s="37"/>
      <c r="K4" s="37"/>
      <c r="L4" s="37"/>
      <c r="M4" s="37"/>
      <c r="N4" s="40" t="s">
        <v>41</v>
      </c>
      <c r="O4" s="33" t="s">
        <v>35</v>
      </c>
      <c r="Q4" s="36" t="s">
        <v>35</v>
      </c>
      <c r="R4" s="36" t="s">
        <v>39</v>
      </c>
      <c r="T4" s="36" t="s">
        <v>30</v>
      </c>
      <c r="U4" s="36" t="s">
        <v>39</v>
      </c>
      <c r="W4" s="36" t="s">
        <v>30</v>
      </c>
      <c r="X4" s="36" t="s">
        <v>39</v>
      </c>
      <c r="Z4" s="33" t="s">
        <v>10</v>
      </c>
      <c r="AA4" s="34"/>
    </row>
    <row r="5" spans="1:27" x14ac:dyDescent="0.3">
      <c r="A5" s="45"/>
      <c r="B5" s="41">
        <v>5753020162</v>
      </c>
      <c r="C5" s="42" t="s">
        <v>42</v>
      </c>
      <c r="D5" s="43" t="s">
        <v>43</v>
      </c>
      <c r="E5" s="4">
        <v>0</v>
      </c>
      <c r="F5" s="4">
        <v>0</v>
      </c>
      <c r="G5" s="4">
        <v>0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35">
        <f>SUM(E5:M5)</f>
        <v>6</v>
      </c>
      <c r="O5" s="27">
        <f>N5/9*10</f>
        <v>6.6666666666666661</v>
      </c>
      <c r="P5" s="18"/>
      <c r="Q5" s="23">
        <v>5</v>
      </c>
      <c r="R5" s="25">
        <f t="shared" ref="R5:R22" si="0">Q5*3</f>
        <v>15</v>
      </c>
      <c r="S5" s="18"/>
      <c r="T5" s="23">
        <v>13</v>
      </c>
      <c r="U5" s="25">
        <f t="shared" ref="U5:U22" si="1">T5/20*30</f>
        <v>19.5</v>
      </c>
      <c r="W5" s="23">
        <v>12</v>
      </c>
      <c r="X5" s="32">
        <f>W5/20*30</f>
        <v>18</v>
      </c>
      <c r="Z5" s="19">
        <f t="shared" ref="Z5" si="2">O5+X5+U5+R5</f>
        <v>59.166666666666664</v>
      </c>
      <c r="AA5" s="20" t="str">
        <f t="shared" ref="AA5" si="3">IF(Z5&gt;=79.5,"A",IF(Z5&gt;=74.5,"B+",IF(Z5&gt;=69.5,"B",IF(Z5&gt;=64.5,"C+",IF(Z5&gt;=59.5,"C",IF(Z5&gt;=54.5,"D+",IF(Z5&gt;=44.5,"D",IF(Z5&lt;44.5,"FAIL"))))))))</f>
        <v>D+</v>
      </c>
    </row>
    <row r="6" spans="1:27" x14ac:dyDescent="0.3">
      <c r="A6" s="45"/>
      <c r="B6" s="41">
        <v>5753020394</v>
      </c>
      <c r="C6" s="42" t="s">
        <v>44</v>
      </c>
      <c r="D6" s="43" t="s">
        <v>45</v>
      </c>
      <c r="E6" s="4">
        <v>0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1</v>
      </c>
      <c r="L6" s="4">
        <v>1</v>
      </c>
      <c r="M6" s="4">
        <v>1</v>
      </c>
      <c r="N6" s="35">
        <f t="shared" ref="N6:N22" si="4">SUM(E6:M6)</f>
        <v>7</v>
      </c>
      <c r="O6" s="27">
        <f t="shared" ref="O6:O22" si="5">N6/9*10</f>
        <v>7.7777777777777777</v>
      </c>
      <c r="P6" s="18"/>
      <c r="Q6" s="23">
        <v>8</v>
      </c>
      <c r="R6" s="25">
        <f t="shared" si="0"/>
        <v>24</v>
      </c>
      <c r="S6" s="18"/>
      <c r="T6" s="23">
        <v>14</v>
      </c>
      <c r="U6" s="25">
        <f t="shared" si="1"/>
        <v>21</v>
      </c>
      <c r="W6" s="23">
        <v>15</v>
      </c>
      <c r="X6" s="32">
        <f t="shared" ref="X6:X22" si="6">W6/20*30</f>
        <v>22.5</v>
      </c>
      <c r="Z6" s="19">
        <f t="shared" ref="Z6:Z22" si="7">O6+X6+U6+R6</f>
        <v>75.277777777777771</v>
      </c>
      <c r="AA6" s="20" t="str">
        <f t="shared" ref="AA6:AA22" si="8">IF(Z6&gt;=79.5,"A",IF(Z6&gt;=74.5,"B+",IF(Z6&gt;=69.5,"B",IF(Z6&gt;=64.5,"C+",IF(Z6&gt;=59.5,"C",IF(Z6&gt;=54.5,"D+",IF(Z6&gt;=44.5,"D",IF(Z6&lt;44.5,"FAIL"))))))))</f>
        <v>B+</v>
      </c>
    </row>
    <row r="7" spans="1:27" x14ac:dyDescent="0.3">
      <c r="A7" s="45"/>
      <c r="B7" s="41">
        <v>5853020427</v>
      </c>
      <c r="C7" s="42" t="s">
        <v>46</v>
      </c>
      <c r="D7" s="43" t="s">
        <v>47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35">
        <f t="shared" si="4"/>
        <v>9</v>
      </c>
      <c r="O7" s="27">
        <f t="shared" si="5"/>
        <v>10</v>
      </c>
      <c r="P7" s="18"/>
      <c r="Q7" s="23">
        <v>5</v>
      </c>
      <c r="R7" s="25">
        <f t="shared" si="0"/>
        <v>15</v>
      </c>
      <c r="S7" s="18"/>
      <c r="T7" s="23">
        <v>13</v>
      </c>
      <c r="U7" s="25">
        <f t="shared" si="1"/>
        <v>19.5</v>
      </c>
      <c r="W7" s="23">
        <v>17</v>
      </c>
      <c r="X7" s="32">
        <f t="shared" si="6"/>
        <v>25.5</v>
      </c>
      <c r="Z7" s="19">
        <f t="shared" si="7"/>
        <v>70</v>
      </c>
      <c r="AA7" s="20" t="str">
        <f t="shared" si="8"/>
        <v>B</v>
      </c>
    </row>
    <row r="8" spans="1:27" x14ac:dyDescent="0.3">
      <c r="A8" s="45"/>
      <c r="B8" s="41">
        <v>5853522034</v>
      </c>
      <c r="C8" s="42" t="s">
        <v>48</v>
      </c>
      <c r="D8" s="43" t="s">
        <v>49</v>
      </c>
      <c r="E8" s="4">
        <v>1</v>
      </c>
      <c r="F8" s="4">
        <v>0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35">
        <f t="shared" si="4"/>
        <v>8</v>
      </c>
      <c r="O8" s="27">
        <f t="shared" si="5"/>
        <v>8.8888888888888893</v>
      </c>
      <c r="P8" s="18"/>
      <c r="Q8" s="23">
        <v>5</v>
      </c>
      <c r="R8" s="25">
        <f t="shared" si="0"/>
        <v>15</v>
      </c>
      <c r="S8" s="18"/>
      <c r="T8" s="23">
        <v>13</v>
      </c>
      <c r="U8" s="25">
        <f t="shared" si="1"/>
        <v>19.5</v>
      </c>
      <c r="W8" s="23">
        <v>13</v>
      </c>
      <c r="X8" s="32">
        <f t="shared" si="6"/>
        <v>19.5</v>
      </c>
      <c r="Z8" s="19">
        <f t="shared" si="7"/>
        <v>62.888888888888886</v>
      </c>
      <c r="AA8" s="20" t="str">
        <f t="shared" si="8"/>
        <v>C</v>
      </c>
    </row>
    <row r="9" spans="1:27" x14ac:dyDescent="0.3">
      <c r="A9" s="45"/>
      <c r="B9" s="41">
        <v>5853522042</v>
      </c>
      <c r="C9" s="42" t="s">
        <v>50</v>
      </c>
      <c r="D9" s="43" t="s">
        <v>51</v>
      </c>
      <c r="E9" s="4">
        <v>0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4">
        <v>1</v>
      </c>
      <c r="N9" s="35">
        <f t="shared" si="4"/>
        <v>7</v>
      </c>
      <c r="O9" s="27">
        <f t="shared" si="5"/>
        <v>7.7777777777777777</v>
      </c>
      <c r="P9" s="18"/>
      <c r="Q9" s="23">
        <v>8</v>
      </c>
      <c r="R9" s="25">
        <f t="shared" si="0"/>
        <v>24</v>
      </c>
      <c r="S9" s="18"/>
      <c r="T9" s="23">
        <v>14</v>
      </c>
      <c r="U9" s="25">
        <f t="shared" si="1"/>
        <v>21</v>
      </c>
      <c r="W9" s="23">
        <v>14</v>
      </c>
      <c r="X9" s="32">
        <f t="shared" si="6"/>
        <v>21</v>
      </c>
      <c r="Z9" s="19">
        <f t="shared" si="7"/>
        <v>73.777777777777771</v>
      </c>
      <c r="AA9" s="20" t="str">
        <f t="shared" si="8"/>
        <v>B</v>
      </c>
    </row>
    <row r="10" spans="1:27" x14ac:dyDescent="0.3">
      <c r="A10" s="45"/>
      <c r="B10" s="41">
        <v>5853522059</v>
      </c>
      <c r="C10" s="42" t="s">
        <v>52</v>
      </c>
      <c r="D10" s="43" t="s">
        <v>53</v>
      </c>
      <c r="E10" s="4">
        <v>0</v>
      </c>
      <c r="F10" s="4">
        <v>1</v>
      </c>
      <c r="G10" s="4">
        <v>1</v>
      </c>
      <c r="H10" s="4">
        <v>1</v>
      </c>
      <c r="I10" s="4">
        <v>1</v>
      </c>
      <c r="J10" s="4">
        <v>0</v>
      </c>
      <c r="K10" s="4">
        <v>1</v>
      </c>
      <c r="L10" s="4">
        <v>1</v>
      </c>
      <c r="M10" s="4">
        <v>1</v>
      </c>
      <c r="N10" s="35">
        <f t="shared" si="4"/>
        <v>7</v>
      </c>
      <c r="O10" s="27">
        <f t="shared" si="5"/>
        <v>7.7777777777777777</v>
      </c>
      <c r="P10" s="18"/>
      <c r="Q10" s="23">
        <v>5</v>
      </c>
      <c r="R10" s="25">
        <f t="shared" si="0"/>
        <v>15</v>
      </c>
      <c r="S10" s="18"/>
      <c r="T10" s="23">
        <v>13</v>
      </c>
      <c r="U10" s="25">
        <f t="shared" si="1"/>
        <v>19.5</v>
      </c>
      <c r="W10" s="23">
        <v>17</v>
      </c>
      <c r="X10" s="32">
        <f t="shared" si="6"/>
        <v>25.5</v>
      </c>
      <c r="Z10" s="19">
        <f t="shared" si="7"/>
        <v>67.777777777777771</v>
      </c>
      <c r="AA10" s="20" t="str">
        <f t="shared" si="8"/>
        <v>C+</v>
      </c>
    </row>
    <row r="11" spans="1:27" x14ac:dyDescent="0.3">
      <c r="A11" s="45"/>
      <c r="B11" s="41">
        <v>5853522067</v>
      </c>
      <c r="C11" s="42" t="s">
        <v>54</v>
      </c>
      <c r="D11" s="43" t="s">
        <v>55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35">
        <f t="shared" si="4"/>
        <v>9</v>
      </c>
      <c r="O11" s="27">
        <f t="shared" si="5"/>
        <v>10</v>
      </c>
      <c r="P11" s="18"/>
      <c r="Q11" s="23">
        <v>5</v>
      </c>
      <c r="R11" s="25">
        <f t="shared" si="0"/>
        <v>15</v>
      </c>
      <c r="S11" s="18"/>
      <c r="T11" s="23">
        <v>13</v>
      </c>
      <c r="U11" s="25">
        <f t="shared" si="1"/>
        <v>19.5</v>
      </c>
      <c r="W11" s="23">
        <v>14</v>
      </c>
      <c r="X11" s="32">
        <f t="shared" si="6"/>
        <v>21</v>
      </c>
      <c r="Z11" s="19">
        <f t="shared" si="7"/>
        <v>65.5</v>
      </c>
      <c r="AA11" s="20" t="str">
        <f t="shared" si="8"/>
        <v>C+</v>
      </c>
    </row>
    <row r="12" spans="1:27" x14ac:dyDescent="0.3">
      <c r="A12" s="45"/>
      <c r="B12" s="41">
        <v>5953022018</v>
      </c>
      <c r="C12" s="42" t="s">
        <v>56</v>
      </c>
      <c r="D12" s="43" t="s">
        <v>57</v>
      </c>
      <c r="E12" s="4">
        <v>1</v>
      </c>
      <c r="F12" s="4">
        <v>1</v>
      </c>
      <c r="G12" s="4">
        <v>1</v>
      </c>
      <c r="H12" s="4">
        <v>0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35">
        <f t="shared" si="4"/>
        <v>8</v>
      </c>
      <c r="O12" s="27">
        <f t="shared" si="5"/>
        <v>8.8888888888888893</v>
      </c>
      <c r="P12" s="18"/>
      <c r="Q12" s="23">
        <v>6.5</v>
      </c>
      <c r="R12" s="25">
        <f t="shared" si="0"/>
        <v>19.5</v>
      </c>
      <c r="S12" s="18"/>
      <c r="T12" s="23">
        <v>14</v>
      </c>
      <c r="U12" s="25">
        <f t="shared" si="1"/>
        <v>21</v>
      </c>
      <c r="W12" s="23">
        <v>18</v>
      </c>
      <c r="X12" s="32">
        <f t="shared" si="6"/>
        <v>27</v>
      </c>
      <c r="Z12" s="19">
        <f t="shared" si="7"/>
        <v>76.388888888888886</v>
      </c>
      <c r="AA12" s="20" t="str">
        <f t="shared" si="8"/>
        <v>B+</v>
      </c>
    </row>
    <row r="13" spans="1:27" x14ac:dyDescent="0.3">
      <c r="A13" s="45"/>
      <c r="B13" s="41">
        <v>5953022026</v>
      </c>
      <c r="C13" s="42" t="s">
        <v>58</v>
      </c>
      <c r="D13" s="43" t="s">
        <v>59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35">
        <f t="shared" si="4"/>
        <v>9</v>
      </c>
      <c r="O13" s="27">
        <f t="shared" si="5"/>
        <v>10</v>
      </c>
      <c r="P13" s="18"/>
      <c r="Q13" s="23">
        <v>8</v>
      </c>
      <c r="R13" s="25">
        <f t="shared" si="0"/>
        <v>24</v>
      </c>
      <c r="S13" s="18"/>
      <c r="T13" s="23">
        <v>14</v>
      </c>
      <c r="U13" s="25">
        <f t="shared" si="1"/>
        <v>21</v>
      </c>
      <c r="W13" s="23">
        <v>16</v>
      </c>
      <c r="X13" s="32">
        <f t="shared" si="6"/>
        <v>24</v>
      </c>
      <c r="Z13" s="19">
        <f t="shared" si="7"/>
        <v>79</v>
      </c>
      <c r="AA13" s="20" t="str">
        <f t="shared" si="8"/>
        <v>B+</v>
      </c>
    </row>
    <row r="14" spans="1:27" x14ac:dyDescent="0.3">
      <c r="A14" s="45"/>
      <c r="B14" s="41">
        <v>5953022034</v>
      </c>
      <c r="C14" s="42" t="s">
        <v>60</v>
      </c>
      <c r="D14" s="43" t="s">
        <v>61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0</v>
      </c>
      <c r="L14" s="4">
        <v>1</v>
      </c>
      <c r="M14" s="4">
        <v>1</v>
      </c>
      <c r="N14" s="35">
        <f t="shared" si="4"/>
        <v>8</v>
      </c>
      <c r="O14" s="27">
        <f t="shared" si="5"/>
        <v>8.8888888888888893</v>
      </c>
      <c r="P14" s="18"/>
      <c r="Q14" s="23">
        <v>8</v>
      </c>
      <c r="R14" s="25">
        <f t="shared" si="0"/>
        <v>24</v>
      </c>
      <c r="S14" s="18"/>
      <c r="T14" s="23">
        <v>14</v>
      </c>
      <c r="U14" s="25">
        <f t="shared" si="1"/>
        <v>21</v>
      </c>
      <c r="W14" s="23">
        <v>18</v>
      </c>
      <c r="X14" s="32">
        <f t="shared" si="6"/>
        <v>27</v>
      </c>
      <c r="Z14" s="19">
        <f t="shared" si="7"/>
        <v>80.888888888888886</v>
      </c>
      <c r="AA14" s="20" t="str">
        <f t="shared" si="8"/>
        <v>A</v>
      </c>
    </row>
    <row r="15" spans="1:27" x14ac:dyDescent="0.3">
      <c r="A15" s="45"/>
      <c r="B15" s="41">
        <v>5953022042</v>
      </c>
      <c r="C15" s="42" t="s">
        <v>62</v>
      </c>
      <c r="D15" s="43" t="s">
        <v>63</v>
      </c>
      <c r="E15" s="4">
        <v>1</v>
      </c>
      <c r="F15" s="4">
        <v>0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35">
        <f t="shared" si="4"/>
        <v>8</v>
      </c>
      <c r="O15" s="27">
        <f t="shared" si="5"/>
        <v>8.8888888888888893</v>
      </c>
      <c r="P15" s="18"/>
      <c r="Q15" s="23">
        <v>8</v>
      </c>
      <c r="R15" s="25">
        <f t="shared" si="0"/>
        <v>24</v>
      </c>
      <c r="S15" s="18"/>
      <c r="T15" s="23">
        <v>14</v>
      </c>
      <c r="U15" s="25">
        <f t="shared" si="1"/>
        <v>21</v>
      </c>
      <c r="W15" s="23">
        <v>18</v>
      </c>
      <c r="X15" s="32">
        <f t="shared" si="6"/>
        <v>27</v>
      </c>
      <c r="Z15" s="19">
        <f t="shared" si="7"/>
        <v>80.888888888888886</v>
      </c>
      <c r="AA15" s="20" t="str">
        <f t="shared" si="8"/>
        <v>A</v>
      </c>
    </row>
    <row r="16" spans="1:27" x14ac:dyDescent="0.3">
      <c r="A16" s="45"/>
      <c r="B16" s="41">
        <v>5953022067</v>
      </c>
      <c r="C16" s="42" t="s">
        <v>64</v>
      </c>
      <c r="D16" s="43" t="s">
        <v>65</v>
      </c>
      <c r="E16" s="4">
        <v>1</v>
      </c>
      <c r="F16" s="4">
        <v>1</v>
      </c>
      <c r="G16" s="4">
        <v>1</v>
      </c>
      <c r="H16" s="4">
        <v>0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35">
        <f t="shared" si="4"/>
        <v>8</v>
      </c>
      <c r="O16" s="27">
        <f t="shared" si="5"/>
        <v>8.8888888888888893</v>
      </c>
      <c r="P16" s="18"/>
      <c r="Q16" s="23">
        <v>6.5</v>
      </c>
      <c r="R16" s="25">
        <f t="shared" si="0"/>
        <v>19.5</v>
      </c>
      <c r="S16" s="18"/>
      <c r="T16" s="23">
        <v>14</v>
      </c>
      <c r="U16" s="25">
        <f t="shared" si="1"/>
        <v>21</v>
      </c>
      <c r="W16" s="23">
        <v>15</v>
      </c>
      <c r="X16" s="32">
        <f t="shared" si="6"/>
        <v>22.5</v>
      </c>
      <c r="Z16" s="19">
        <f t="shared" si="7"/>
        <v>71.888888888888886</v>
      </c>
      <c r="AA16" s="20" t="str">
        <f t="shared" si="8"/>
        <v>B</v>
      </c>
    </row>
    <row r="17" spans="1:27" x14ac:dyDescent="0.3">
      <c r="A17" s="45"/>
      <c r="B17" s="41">
        <v>5953022075</v>
      </c>
      <c r="C17" s="42" t="s">
        <v>66</v>
      </c>
      <c r="D17" s="43" t="s">
        <v>67</v>
      </c>
      <c r="E17" s="4">
        <v>1</v>
      </c>
      <c r="F17" s="4">
        <v>0</v>
      </c>
      <c r="G17" s="4">
        <v>1</v>
      </c>
      <c r="H17" s="4">
        <v>1</v>
      </c>
      <c r="I17" s="4">
        <v>1</v>
      </c>
      <c r="J17" s="4">
        <v>0</v>
      </c>
      <c r="K17" s="4">
        <v>1</v>
      </c>
      <c r="L17" s="4">
        <v>1</v>
      </c>
      <c r="M17" s="4">
        <v>1</v>
      </c>
      <c r="N17" s="35">
        <f t="shared" si="4"/>
        <v>7</v>
      </c>
      <c r="O17" s="27">
        <f t="shared" si="5"/>
        <v>7.7777777777777777</v>
      </c>
      <c r="P17" s="18"/>
      <c r="Q17" s="23">
        <v>8</v>
      </c>
      <c r="R17" s="25">
        <f t="shared" si="0"/>
        <v>24</v>
      </c>
      <c r="S17" s="18"/>
      <c r="T17" s="23">
        <v>14</v>
      </c>
      <c r="U17" s="25">
        <f t="shared" si="1"/>
        <v>21</v>
      </c>
      <c r="W17" s="23">
        <v>8</v>
      </c>
      <c r="X17" s="32">
        <f t="shared" si="6"/>
        <v>12</v>
      </c>
      <c r="Z17" s="19">
        <f t="shared" si="7"/>
        <v>64.777777777777771</v>
      </c>
      <c r="AA17" s="20" t="str">
        <f t="shared" si="8"/>
        <v>C+</v>
      </c>
    </row>
    <row r="18" spans="1:27" x14ac:dyDescent="0.3">
      <c r="A18" s="45"/>
      <c r="B18" s="41">
        <v>5953022091</v>
      </c>
      <c r="C18" s="42" t="s">
        <v>68</v>
      </c>
      <c r="D18" s="43" t="s">
        <v>69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0</v>
      </c>
      <c r="K18" s="4">
        <v>1</v>
      </c>
      <c r="L18" s="4">
        <v>1</v>
      </c>
      <c r="M18" s="4">
        <v>1</v>
      </c>
      <c r="N18" s="35">
        <f t="shared" si="4"/>
        <v>8</v>
      </c>
      <c r="O18" s="27">
        <f t="shared" si="5"/>
        <v>8.8888888888888893</v>
      </c>
      <c r="P18" s="18"/>
      <c r="Q18" s="23">
        <v>8</v>
      </c>
      <c r="R18" s="25">
        <f t="shared" si="0"/>
        <v>24</v>
      </c>
      <c r="S18" s="18"/>
      <c r="T18" s="23">
        <v>14</v>
      </c>
      <c r="U18" s="25">
        <f t="shared" si="1"/>
        <v>21</v>
      </c>
      <c r="W18" s="23">
        <v>18</v>
      </c>
      <c r="X18" s="32">
        <f t="shared" si="6"/>
        <v>27</v>
      </c>
      <c r="Z18" s="19">
        <f t="shared" si="7"/>
        <v>80.888888888888886</v>
      </c>
      <c r="AA18" s="20" t="str">
        <f t="shared" si="8"/>
        <v>A</v>
      </c>
    </row>
    <row r="19" spans="1:27" x14ac:dyDescent="0.3">
      <c r="A19" s="45"/>
      <c r="B19" s="41">
        <v>5953022117</v>
      </c>
      <c r="C19" s="42" t="s">
        <v>70</v>
      </c>
      <c r="D19" s="43" t="s">
        <v>71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35">
        <f t="shared" si="4"/>
        <v>9</v>
      </c>
      <c r="O19" s="27">
        <f t="shared" si="5"/>
        <v>10</v>
      </c>
      <c r="P19" s="18"/>
      <c r="Q19" s="23">
        <v>8</v>
      </c>
      <c r="R19" s="25">
        <f t="shared" si="0"/>
        <v>24</v>
      </c>
      <c r="S19" s="18"/>
      <c r="T19" s="23">
        <v>14</v>
      </c>
      <c r="U19" s="25">
        <f t="shared" si="1"/>
        <v>21</v>
      </c>
      <c r="W19" s="23">
        <v>18</v>
      </c>
      <c r="X19" s="32">
        <f t="shared" si="6"/>
        <v>27</v>
      </c>
      <c r="Z19" s="19">
        <f t="shared" si="7"/>
        <v>82</v>
      </c>
      <c r="AA19" s="20" t="str">
        <f t="shared" si="8"/>
        <v>A</v>
      </c>
    </row>
    <row r="20" spans="1:27" x14ac:dyDescent="0.3">
      <c r="A20" s="45"/>
      <c r="B20" s="41">
        <v>5953022125</v>
      </c>
      <c r="C20" s="42" t="s">
        <v>72</v>
      </c>
      <c r="D20" s="43" t="s">
        <v>73</v>
      </c>
      <c r="E20" s="4">
        <v>0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35">
        <f t="shared" si="4"/>
        <v>8</v>
      </c>
      <c r="O20" s="27">
        <f t="shared" si="5"/>
        <v>8.8888888888888893</v>
      </c>
      <c r="P20" s="18"/>
      <c r="Q20" s="23">
        <v>6.5</v>
      </c>
      <c r="R20" s="25">
        <f t="shared" si="0"/>
        <v>19.5</v>
      </c>
      <c r="S20" s="18"/>
      <c r="T20" s="23">
        <v>14</v>
      </c>
      <c r="U20" s="25">
        <f t="shared" si="1"/>
        <v>21</v>
      </c>
      <c r="W20" s="23">
        <v>13</v>
      </c>
      <c r="X20" s="32">
        <f t="shared" si="6"/>
        <v>19.5</v>
      </c>
      <c r="Z20" s="19">
        <f t="shared" si="7"/>
        <v>68.888888888888886</v>
      </c>
      <c r="AA20" s="20" t="str">
        <f t="shared" si="8"/>
        <v>C+</v>
      </c>
    </row>
    <row r="21" spans="1:27" x14ac:dyDescent="0.3">
      <c r="A21" s="45"/>
      <c r="B21" s="41">
        <v>5953022133</v>
      </c>
      <c r="C21" s="42" t="s">
        <v>74</v>
      </c>
      <c r="D21" s="43" t="s">
        <v>75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35">
        <f t="shared" si="4"/>
        <v>9</v>
      </c>
      <c r="O21" s="27">
        <f t="shared" si="5"/>
        <v>10</v>
      </c>
      <c r="P21" s="18"/>
      <c r="Q21" s="23">
        <v>8</v>
      </c>
      <c r="R21" s="25">
        <f t="shared" si="0"/>
        <v>24</v>
      </c>
      <c r="S21" s="18"/>
      <c r="T21" s="23">
        <v>14</v>
      </c>
      <c r="U21" s="25">
        <f t="shared" si="1"/>
        <v>21</v>
      </c>
      <c r="W21" s="23">
        <v>16</v>
      </c>
      <c r="X21" s="32">
        <f t="shared" si="6"/>
        <v>24</v>
      </c>
      <c r="Z21" s="19">
        <f t="shared" si="7"/>
        <v>79</v>
      </c>
      <c r="AA21" s="20" t="str">
        <f t="shared" si="8"/>
        <v>B+</v>
      </c>
    </row>
    <row r="22" spans="1:27" x14ac:dyDescent="0.3">
      <c r="A22" s="45"/>
      <c r="B22" s="41">
        <v>5953022141</v>
      </c>
      <c r="C22" s="42" t="s">
        <v>76</v>
      </c>
      <c r="D22" s="43" t="s">
        <v>77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56">
        <f t="shared" si="4"/>
        <v>9</v>
      </c>
      <c r="O22" s="27">
        <f t="shared" si="5"/>
        <v>10</v>
      </c>
      <c r="P22" s="18"/>
      <c r="Q22" s="23">
        <v>8</v>
      </c>
      <c r="R22" s="25">
        <f t="shared" si="0"/>
        <v>24</v>
      </c>
      <c r="S22" s="18"/>
      <c r="T22" s="23">
        <v>14</v>
      </c>
      <c r="U22" s="25">
        <f t="shared" si="1"/>
        <v>21</v>
      </c>
      <c r="W22" s="23">
        <v>13</v>
      </c>
      <c r="X22" s="32">
        <f t="shared" si="6"/>
        <v>19.5</v>
      </c>
      <c r="Z22" s="19">
        <f t="shared" si="7"/>
        <v>74.5</v>
      </c>
      <c r="AA22" s="20" t="str">
        <f t="shared" si="8"/>
        <v>B+</v>
      </c>
    </row>
    <row r="25" spans="1:27" x14ac:dyDescent="0.3">
      <c r="A25" s="48" t="s">
        <v>25</v>
      </c>
      <c r="B25" s="48"/>
      <c r="C25" s="48"/>
      <c r="D25" s="48"/>
    </row>
  </sheetData>
  <sortState ref="A5:Z45">
    <sortCondition ref="A5:A45"/>
  </sortState>
  <mergeCells count="5">
    <mergeCell ref="Z2:AA2"/>
    <mergeCell ref="A25:D25"/>
    <mergeCell ref="W2:X2"/>
    <mergeCell ref="T2:U2"/>
    <mergeCell ref="Q2:R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0"/>
  <sheetViews>
    <sheetView topLeftCell="A2" zoomScale="90" zoomScaleNormal="90" workbookViewId="0">
      <selection activeCell="P32" sqref="P32"/>
    </sheetView>
  </sheetViews>
  <sheetFormatPr defaultRowHeight="14.4" x14ac:dyDescent="0.3"/>
  <cols>
    <col min="4" max="4" width="24.33203125" customWidth="1"/>
  </cols>
  <sheetData>
    <row r="4" spans="2:1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35">
      <c r="B14" s="12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51" t="s">
        <v>18</v>
      </c>
      <c r="O14" s="52"/>
    </row>
    <row r="15" spans="2:15" x14ac:dyDescent="0.3">
      <c r="B15" s="1"/>
      <c r="C15" s="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4"/>
      <c r="O15" s="15"/>
    </row>
    <row r="16" spans="2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4" t="s">
        <v>17</v>
      </c>
      <c r="O16" s="15">
        <f>COUNTIF(Scores!AA6:AA22,"A")</f>
        <v>4</v>
      </c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4" t="s">
        <v>16</v>
      </c>
      <c r="O17" s="15">
        <f>COUNTIF(Scores!AA6:AA22,"B+")</f>
        <v>5</v>
      </c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4" t="s">
        <v>11</v>
      </c>
      <c r="O18" s="15">
        <f>COUNTIF(Scores!AA6:AA22,"B")</f>
        <v>3</v>
      </c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4" t="s">
        <v>12</v>
      </c>
      <c r="O19" s="15">
        <f>COUNTIF(Scores!AA6:AA22,"C+")</f>
        <v>4</v>
      </c>
    </row>
    <row r="20" spans="2:1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 t="s">
        <v>13</v>
      </c>
      <c r="O20" s="15">
        <f>COUNTIF(Scores!AA6:AA22,"C")</f>
        <v>1</v>
      </c>
    </row>
    <row r="21" spans="2:1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4" t="s">
        <v>14</v>
      </c>
      <c r="O21" s="15">
        <f>COUNTIF(Scores!AA6:AA22,"D+")</f>
        <v>0</v>
      </c>
    </row>
    <row r="22" spans="2:15" x14ac:dyDescent="0.3">
      <c r="B22" s="1"/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14" t="s">
        <v>23</v>
      </c>
      <c r="O22" s="15">
        <f>COUNTIF(Scores!AA6:AA22,"D")</f>
        <v>0</v>
      </c>
    </row>
    <row r="23" spans="2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4" t="s">
        <v>15</v>
      </c>
      <c r="O23" s="15">
        <f>COUNTIF(Scores!AA6:AA22,"FAIL")</f>
        <v>0</v>
      </c>
    </row>
    <row r="24" spans="2:15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6" t="s">
        <v>19</v>
      </c>
      <c r="O24" s="17">
        <f>COUNTIF(Scores!AA6:AA22,"I")</f>
        <v>0</v>
      </c>
    </row>
    <row r="25" spans="2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53" t="s">
        <v>22</v>
      </c>
      <c r="C28" s="54"/>
      <c r="D28" s="54"/>
      <c r="E28" s="54"/>
      <c r="F28" s="54"/>
      <c r="G28" s="54"/>
      <c r="H28" s="54"/>
      <c r="I28" s="54"/>
      <c r="J28" s="54"/>
      <c r="K28" s="55"/>
      <c r="L28" s="1"/>
      <c r="M28" s="1"/>
      <c r="N28" s="1"/>
      <c r="O28" s="1"/>
    </row>
    <row r="29" spans="2:15" x14ac:dyDescent="0.3">
      <c r="B29" s="1"/>
      <c r="N29" s="1"/>
      <c r="O29" s="1"/>
    </row>
    <row r="30" spans="2:15" x14ac:dyDescent="0.3">
      <c r="K30" s="1"/>
    </row>
  </sheetData>
  <mergeCells count="2">
    <mergeCell ref="N14:O14"/>
    <mergeCell ref="B28:K28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2018-10-10T02:22:36Z</dcterms:modified>
</cp:coreProperties>
</file>