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et\Desktop\"/>
    </mc:Choice>
  </mc:AlternateContent>
  <bookViews>
    <workbookView xWindow="0" yWindow="180" windowWidth="15600" windowHeight="7230"/>
  </bookViews>
  <sheets>
    <sheet name="Scores" sheetId="1" r:id="rId1"/>
    <sheet name="Results Summary" sheetId="2" r:id="rId2"/>
  </sheets>
  <definedNames>
    <definedName name="_xlnm._FilterDatabase" localSheetId="0" hidden="1">Scores!#REF!</definedName>
  </definedNames>
  <calcPr calcId="162913"/>
</workbook>
</file>

<file path=xl/calcChain.xml><?xml version="1.0" encoding="utf-8"?>
<calcChain xmlns="http://schemas.openxmlformats.org/spreadsheetml/2006/main">
  <c r="S40" i="1" l="1"/>
  <c r="S43" i="1"/>
  <c r="S33" i="1"/>
  <c r="S37" i="1"/>
  <c r="S41" i="1"/>
  <c r="S44" i="1"/>
  <c r="S46" i="1"/>
  <c r="S32" i="1"/>
  <c r="S34" i="1"/>
  <c r="S35" i="1"/>
  <c r="S45" i="1"/>
  <c r="S5" i="1"/>
  <c r="S8" i="1"/>
  <c r="S14" i="1"/>
  <c r="S27" i="1"/>
  <c r="S9" i="1"/>
  <c r="S22" i="1"/>
  <c r="S26" i="1"/>
  <c r="S30" i="1"/>
  <c r="S36" i="1"/>
  <c r="S10" i="1"/>
  <c r="S17" i="1"/>
  <c r="S42" i="1"/>
  <c r="S47" i="1"/>
  <c r="S12" i="1"/>
  <c r="S16" i="1"/>
  <c r="S18" i="1"/>
  <c r="S28" i="1"/>
  <c r="S29" i="1"/>
  <c r="S6" i="1"/>
  <c r="S7" i="1"/>
  <c r="S15" i="1"/>
  <c r="S21" i="1"/>
  <c r="S13" i="1"/>
  <c r="S20" i="1"/>
  <c r="S25" i="1"/>
  <c r="S39" i="1"/>
  <c r="S19" i="1"/>
  <c r="S23" i="1"/>
  <c r="S24" i="1"/>
  <c r="S11" i="1"/>
  <c r="S31" i="1"/>
  <c r="S38" i="1"/>
  <c r="O6" i="1" l="1"/>
  <c r="P6" i="1" s="1"/>
  <c r="V6" i="1"/>
  <c r="Z6" i="1"/>
  <c r="O7" i="1"/>
  <c r="P7" i="1" s="1"/>
  <c r="V7" i="1"/>
  <c r="Z7" i="1"/>
  <c r="O8" i="1"/>
  <c r="P8" i="1" s="1"/>
  <c r="V8" i="1"/>
  <c r="Z8" i="1"/>
  <c r="O9" i="1"/>
  <c r="P9" i="1" s="1"/>
  <c r="V9" i="1"/>
  <c r="Z9" i="1"/>
  <c r="O10" i="1"/>
  <c r="P10" i="1" s="1"/>
  <c r="V10" i="1"/>
  <c r="Z10" i="1"/>
  <c r="O11" i="1"/>
  <c r="P11" i="1" s="1"/>
  <c r="V11" i="1"/>
  <c r="Z11" i="1"/>
  <c r="O12" i="1"/>
  <c r="P12" i="1" s="1"/>
  <c r="V12" i="1"/>
  <c r="Z12" i="1"/>
  <c r="O13" i="1"/>
  <c r="P13" i="1" s="1"/>
  <c r="V13" i="1"/>
  <c r="AB13" i="1" s="1"/>
  <c r="Z13" i="1"/>
  <c r="O14" i="1"/>
  <c r="P14" i="1" s="1"/>
  <c r="V14" i="1"/>
  <c r="Z14" i="1"/>
  <c r="O15" i="1"/>
  <c r="P15" i="1" s="1"/>
  <c r="V15" i="1"/>
  <c r="Z15" i="1"/>
  <c r="O16" i="1"/>
  <c r="P16" i="1" s="1"/>
  <c r="V16" i="1"/>
  <c r="Z16" i="1"/>
  <c r="O17" i="1"/>
  <c r="P17" i="1" s="1"/>
  <c r="V17" i="1"/>
  <c r="Z17" i="1"/>
  <c r="O18" i="1"/>
  <c r="P18" i="1" s="1"/>
  <c r="V18" i="1"/>
  <c r="Z18" i="1"/>
  <c r="O19" i="1"/>
  <c r="P19" i="1" s="1"/>
  <c r="V19" i="1"/>
  <c r="Z19" i="1"/>
  <c r="O20" i="1"/>
  <c r="P20" i="1" s="1"/>
  <c r="V20" i="1"/>
  <c r="Z20" i="1"/>
  <c r="O21" i="1"/>
  <c r="P21" i="1" s="1"/>
  <c r="V21" i="1"/>
  <c r="Z21" i="1"/>
  <c r="O22" i="1"/>
  <c r="P22" i="1" s="1"/>
  <c r="V22" i="1"/>
  <c r="Z22" i="1"/>
  <c r="O23" i="1"/>
  <c r="P23" i="1" s="1"/>
  <c r="V23" i="1"/>
  <c r="Z23" i="1"/>
  <c r="O24" i="1"/>
  <c r="P24" i="1" s="1"/>
  <c r="V24" i="1"/>
  <c r="Z24" i="1"/>
  <c r="O25" i="1"/>
  <c r="P25" i="1" s="1"/>
  <c r="V25" i="1"/>
  <c r="Z25" i="1"/>
  <c r="O26" i="1"/>
  <c r="P26" i="1" s="1"/>
  <c r="V26" i="1"/>
  <c r="Z26" i="1"/>
  <c r="O27" i="1"/>
  <c r="P27" i="1" s="1"/>
  <c r="V27" i="1"/>
  <c r="Z27" i="1"/>
  <c r="O28" i="1"/>
  <c r="P28" i="1" s="1"/>
  <c r="V28" i="1"/>
  <c r="Z28" i="1"/>
  <c r="O29" i="1"/>
  <c r="P29" i="1" s="1"/>
  <c r="V29" i="1"/>
  <c r="Z29" i="1"/>
  <c r="O30" i="1"/>
  <c r="P30" i="1" s="1"/>
  <c r="V30" i="1"/>
  <c r="Z30" i="1"/>
  <c r="O31" i="1"/>
  <c r="P31" i="1" s="1"/>
  <c r="V31" i="1"/>
  <c r="Z31" i="1"/>
  <c r="O32" i="1"/>
  <c r="P32" i="1" s="1"/>
  <c r="V32" i="1"/>
  <c r="Z32" i="1"/>
  <c r="O33" i="1"/>
  <c r="P33" i="1" s="1"/>
  <c r="V33" i="1"/>
  <c r="Z33" i="1"/>
  <c r="O34" i="1"/>
  <c r="P34" i="1" s="1"/>
  <c r="V34" i="1"/>
  <c r="Z34" i="1"/>
  <c r="O35" i="1"/>
  <c r="P35" i="1" s="1"/>
  <c r="V35" i="1"/>
  <c r="Z35" i="1"/>
  <c r="O36" i="1"/>
  <c r="P36" i="1" s="1"/>
  <c r="V36" i="1"/>
  <c r="Z36" i="1"/>
  <c r="O37" i="1"/>
  <c r="P37" i="1" s="1"/>
  <c r="V37" i="1"/>
  <c r="Z37" i="1"/>
  <c r="O38" i="1"/>
  <c r="P38" i="1" s="1"/>
  <c r="V38" i="1"/>
  <c r="Z38" i="1"/>
  <c r="O39" i="1"/>
  <c r="P39" i="1" s="1"/>
  <c r="V39" i="1"/>
  <c r="Z39" i="1"/>
  <c r="O40" i="1"/>
  <c r="P40" i="1" s="1"/>
  <c r="V40" i="1"/>
  <c r="Z40" i="1"/>
  <c r="O41" i="1"/>
  <c r="P41" i="1" s="1"/>
  <c r="V41" i="1"/>
  <c r="Z41" i="1"/>
  <c r="O42" i="1"/>
  <c r="P42" i="1" s="1"/>
  <c r="V42" i="1"/>
  <c r="Z42" i="1"/>
  <c r="O43" i="1"/>
  <c r="P43" i="1" s="1"/>
  <c r="V43" i="1"/>
  <c r="Z43" i="1"/>
  <c r="O44" i="1"/>
  <c r="P44" i="1" s="1"/>
  <c r="V44" i="1"/>
  <c r="Z44" i="1"/>
  <c r="O45" i="1"/>
  <c r="P45" i="1" s="1"/>
  <c r="V45" i="1"/>
  <c r="Z45" i="1"/>
  <c r="O46" i="1"/>
  <c r="P46" i="1" s="1"/>
  <c r="V46" i="1"/>
  <c r="Z46" i="1"/>
  <c r="O47" i="1"/>
  <c r="P47" i="1" s="1"/>
  <c r="V47" i="1"/>
  <c r="Z47" i="1"/>
  <c r="Z5" i="1"/>
  <c r="V5" i="1"/>
  <c r="O5" i="1"/>
  <c r="AB43" i="1" l="1"/>
  <c r="AC43" i="1" s="1"/>
  <c r="AB40" i="1"/>
  <c r="AC40" i="1" s="1"/>
  <c r="AB10" i="1"/>
  <c r="AC10" i="1" s="1"/>
  <c r="AB47" i="1"/>
  <c r="AC47" i="1" s="1"/>
  <c r="AB41" i="1"/>
  <c r="AC41" i="1" s="1"/>
  <c r="AB26" i="1"/>
  <c r="AC26" i="1" s="1"/>
  <c r="AB24" i="1"/>
  <c r="AC24" i="1" s="1"/>
  <c r="AB45" i="1"/>
  <c r="AC45" i="1" s="1"/>
  <c r="AB42" i="1"/>
  <c r="AC42" i="1" s="1"/>
  <c r="AB39" i="1"/>
  <c r="AC39" i="1" s="1"/>
  <c r="AB36" i="1"/>
  <c r="AC36" i="1" s="1"/>
  <c r="AB30" i="1"/>
  <c r="AC30" i="1" s="1"/>
  <c r="AB27" i="1"/>
  <c r="AB21" i="1"/>
  <c r="AC21" i="1" s="1"/>
  <c r="AB18" i="1"/>
  <c r="AC18" i="1" s="1"/>
  <c r="AB15" i="1"/>
  <c r="AC15" i="1" s="1"/>
  <c r="AB8" i="1"/>
  <c r="AC8" i="1" s="1"/>
  <c r="AB44" i="1"/>
  <c r="AC44" i="1" s="1"/>
  <c r="AB32" i="1"/>
  <c r="AC32" i="1" s="1"/>
  <c r="AB20" i="1"/>
  <c r="AC20" i="1" s="1"/>
  <c r="AB7" i="1"/>
  <c r="AC7" i="1" s="1"/>
  <c r="AB38" i="1"/>
  <c r="AC38" i="1" s="1"/>
  <c r="AB33" i="1"/>
  <c r="AC33" i="1" s="1"/>
  <c r="AB31" i="1"/>
  <c r="AC31" i="1" s="1"/>
  <c r="AB12" i="1"/>
  <c r="AC12" i="1" s="1"/>
  <c r="AB9" i="1"/>
  <c r="AC9" i="1" s="1"/>
  <c r="AB35" i="1"/>
  <c r="AC35" i="1" s="1"/>
  <c r="AB29" i="1"/>
  <c r="AC29" i="1" s="1"/>
  <c r="AB17" i="1"/>
  <c r="AC17" i="1" s="1"/>
  <c r="AB11" i="1"/>
  <c r="AC11" i="1" s="1"/>
  <c r="AB14" i="1"/>
  <c r="AC14" i="1" s="1"/>
  <c r="AB46" i="1"/>
  <c r="AC46" i="1" s="1"/>
  <c r="AB37" i="1"/>
  <c r="AC37" i="1" s="1"/>
  <c r="AB34" i="1"/>
  <c r="AC34" i="1" s="1"/>
  <c r="AB28" i="1"/>
  <c r="AC28" i="1" s="1"/>
  <c r="AB25" i="1"/>
  <c r="AC25" i="1" s="1"/>
  <c r="AB22" i="1"/>
  <c r="AC22" i="1" s="1"/>
  <c r="AB16" i="1"/>
  <c r="AC16" i="1" s="1"/>
  <c r="AB6" i="1"/>
  <c r="AC6" i="1" s="1"/>
  <c r="AB23" i="1"/>
  <c r="AC23" i="1" s="1"/>
  <c r="AB19" i="1"/>
  <c r="AC19" i="1" s="1"/>
  <c r="AC13" i="1"/>
  <c r="AC27" i="1"/>
  <c r="P5" i="1"/>
  <c r="AB5" i="1" s="1"/>
  <c r="AC5" i="1" l="1"/>
  <c r="O19" i="2" s="1"/>
  <c r="O21" i="2" l="1"/>
  <c r="O23" i="2"/>
  <c r="O22" i="2"/>
  <c r="O20" i="2"/>
  <c r="O16" i="2"/>
  <c r="O18" i="2"/>
  <c r="O24" i="2"/>
  <c r="O17" i="2"/>
  <c r="E31" i="2"/>
  <c r="E32" i="2" l="1"/>
</calcChain>
</file>

<file path=xl/sharedStrings.xml><?xml version="1.0" encoding="utf-8"?>
<sst xmlns="http://schemas.openxmlformats.org/spreadsheetml/2006/main" count="140" uniqueCount="130">
  <si>
    <t>No.</t>
  </si>
  <si>
    <t>Group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</si>
  <si>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</si>
  <si>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</si>
  <si>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</si>
  <si>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</si>
  <si>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</si>
  <si>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</si>
  <si>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</si>
  <si>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</si>
  <si>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</si>
  <si>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</si>
  <si>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Grade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</si>
  <si>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</si>
  <si>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</si>
  <si>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</si>
  <si>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</si>
  <si>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</si>
  <si>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</si>
  <si>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</si>
  <si>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</si>
  <si>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</si>
  <si>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</si>
  <si>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</si>
  <si>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</si>
  <si>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</si>
  <si>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course score overall              (out of 100)</t>
  </si>
  <si>
    <t>D</t>
  </si>
  <si>
    <t>ID Number</t>
  </si>
  <si>
    <t>Score</t>
  </si>
  <si>
    <t>/20</t>
  </si>
  <si>
    <t>L7</t>
  </si>
  <si>
    <t>Presentation</t>
  </si>
  <si>
    <t>Average score on the exam</t>
  </si>
  <si>
    <t>First Name</t>
  </si>
  <si>
    <t>/8</t>
  </si>
  <si>
    <t>ARPAPAT</t>
  </si>
  <si>
    <t>JUDKAEW</t>
  </si>
  <si>
    <t>DONLAPON</t>
  </si>
  <si>
    <t>LUANGAROON</t>
  </si>
  <si>
    <t>NUTCHANART</t>
  </si>
  <si>
    <t>NOOPA</t>
  </si>
  <si>
    <t>TAWEEWAT</t>
  </si>
  <si>
    <t>DUANGCHANT</t>
  </si>
  <si>
    <t>ADISAK</t>
  </si>
  <si>
    <t>NANTHO</t>
  </si>
  <si>
    <t>ALISA</t>
  </si>
  <si>
    <t>PETCHLOET</t>
  </si>
  <si>
    <t>Student ID</t>
  </si>
  <si>
    <t>Project</t>
  </si>
  <si>
    <t>L8</t>
  </si>
  <si>
    <t>AMAVASI</t>
  </si>
  <si>
    <t>MOLL</t>
  </si>
  <si>
    <t>AISAWAN</t>
  </si>
  <si>
    <t>BOONLERT</t>
  </si>
  <si>
    <t>AREERAT</t>
  </si>
  <si>
    <t>THOTHOKAEW</t>
  </si>
  <si>
    <t>BESS</t>
  </si>
  <si>
    <t>BARLOW</t>
  </si>
  <si>
    <t>BOUNSALEE</t>
  </si>
  <si>
    <t>KHONEVIXAM</t>
  </si>
  <si>
    <t>CHONLADA</t>
  </si>
  <si>
    <t>SANGCHA</t>
  </si>
  <si>
    <t>HATHAIKORNTH</t>
  </si>
  <si>
    <t>KHORNCHAWANKHAN</t>
  </si>
  <si>
    <t>JIRUCH</t>
  </si>
  <si>
    <t>CHAIAREEKIJ</t>
  </si>
  <si>
    <t>KANRUTHAI</t>
  </si>
  <si>
    <t>CHUAYSUT</t>
  </si>
  <si>
    <t>KEERATI</t>
  </si>
  <si>
    <t>SIRIMONGKOL</t>
  </si>
  <si>
    <t>KULLANUT</t>
  </si>
  <si>
    <t>KONGSIRI</t>
  </si>
  <si>
    <t>NATHAWAN</t>
  </si>
  <si>
    <t>JUTHATHEP</t>
  </si>
  <si>
    <t>ONPIMON</t>
  </si>
  <si>
    <t>INTHONGCHUAY</t>
  </si>
  <si>
    <t>PARIN</t>
  </si>
  <si>
    <t>JANTRIWONG</t>
  </si>
  <si>
    <t>PAWINA</t>
  </si>
  <si>
    <t>CHAISRI</t>
  </si>
  <si>
    <t>SIRIAPSORN</t>
  </si>
  <si>
    <t>RAK-ARCHEEP</t>
  </si>
  <si>
    <t>TAKSINA</t>
  </si>
  <si>
    <t>JUNSOMBOON</t>
  </si>
  <si>
    <t>THANUT</t>
  </si>
  <si>
    <t>PADUANG</t>
  </si>
  <si>
    <t>THANYAPORN</t>
  </si>
  <si>
    <t>KAJORNPET</t>
  </si>
  <si>
    <t>WICHA</t>
  </si>
  <si>
    <t>TOTHIAM</t>
  </si>
  <si>
    <t>WIRATCHAKORN</t>
  </si>
  <si>
    <t>KHEMTHONG</t>
  </si>
  <si>
    <t>WORAMATE</t>
  </si>
  <si>
    <t>SUCHJAKUL</t>
  </si>
  <si>
    <t>KHEETIKA</t>
  </si>
  <si>
    <t>KHANKAEW</t>
  </si>
  <si>
    <t>KORPON</t>
  </si>
  <si>
    <t>YENCHAN</t>
  </si>
  <si>
    <t>ROBERT</t>
  </si>
  <si>
    <t>CARNEY</t>
  </si>
  <si>
    <t>TADA</t>
  </si>
  <si>
    <t>LEASUK</t>
  </si>
  <si>
    <t>CHANCHON</t>
  </si>
  <si>
    <t>WORAWISET</t>
  </si>
  <si>
    <t>APISADA</t>
  </si>
  <si>
    <t>CHAOCHANGLEK</t>
  </si>
  <si>
    <t>KAMOLLAK</t>
  </si>
  <si>
    <t>CHOKTHANACHAITHAT</t>
  </si>
  <si>
    <t>PANNAPAS</t>
  </si>
  <si>
    <t>PORNJARUNGSAK</t>
  </si>
  <si>
    <t>PINTIRA</t>
  </si>
  <si>
    <t>PARASRI</t>
  </si>
  <si>
    <t>SAROCHA</t>
  </si>
  <si>
    <t>AKENARATHORN</t>
  </si>
  <si>
    <t>SORAWICH</t>
  </si>
  <si>
    <t>CHIRAPRUEK</t>
  </si>
  <si>
    <t>KULLACHAT</t>
  </si>
  <si>
    <t>CHAMCHOI</t>
  </si>
  <si>
    <t>PIMKAMON</t>
  </si>
  <si>
    <t>MOOLAI</t>
  </si>
  <si>
    <t>PIYALAK</t>
  </si>
  <si>
    <t>CHAMPA</t>
  </si>
  <si>
    <t>PANNINYA</t>
  </si>
  <si>
    <t>PRADUBPONG</t>
  </si>
  <si>
    <t>/25</t>
  </si>
  <si>
    <t>/10</t>
  </si>
  <si>
    <t>BONUS</t>
  </si>
  <si>
    <t>CREDIT</t>
  </si>
  <si>
    <t>TIKTOK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</si>
</sst>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indexed="8"/>
      <name val="Calibri"/>
      <family val="2"/>
    </font>
    <font>
      <b/>
      <sz val="14"/>
      <name val="Times New Roman"/>
      <family val="1"/>
    </font>
    <font>
      <sz val="8"/>
      <name val="Calibri"/>
      <family val="2"/>
    </font>
    <font>
      <b/>
      <sz val="12"/>
      <name val="Times New Roman"/>
      <family val="1"/>
    </font>
    <font>
      <b/>
      <sz val="16"/>
      <name val="Cordia New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Tahoma"/>
      <family val="2"/>
      <charset val="222"/>
    </font>
    <font>
      <sz val="11"/>
      <color indexed="8"/>
      <name val="Calibri Light"/>
      <family val="2"/>
    </font>
    <font>
      <sz val="10"/>
      <name val="Calibri Light"/>
      <family val="2"/>
    </font>
    <font>
      <sz val="12"/>
      <color theme="1"/>
      <name val="Calibri Light"/>
      <family val="2"/>
    </font>
    <font>
      <sz val="11"/>
      <name val="Calibri Light"/>
      <family val="2"/>
    </font>
    <font>
      <sz val="12"/>
      <name val="Calibri Light"/>
      <family val="2"/>
    </font>
    <font>
      <sz val="14"/>
      <name val="Calibri Light"/>
      <family val="2"/>
    </font>
    <font>
      <sz val="16"/>
      <name val="Calibri Light"/>
      <family val="2"/>
    </font>
    <font>
      <sz val="9"/>
      <name val="Calibri Light"/>
      <family val="2"/>
    </font>
    <font>
      <sz val="11"/>
      <color rgb="FFFF0000"/>
      <name val="Calibri Light"/>
      <family val="2"/>
    </font>
    <font>
      <sz val="11"/>
      <color rgb="FFFF0000"/>
      <name val="Calibri"/>
      <family val="2"/>
    </font>
    <font>
      <sz val="11"/>
      <color theme="1"/>
      <name val="Impact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Border="0">
      <protection locked="0"/>
    </xf>
    <xf numFmtId="0" fontId="11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4" borderId="0" xfId="0" applyFont="1" applyFill="1" applyProtection="1">
      <protection locked="0"/>
    </xf>
    <xf numFmtId="0" fontId="3" fillId="6" borderId="5" xfId="0" applyFont="1" applyFill="1" applyBorder="1" applyAlignment="1" applyProtection="1">
      <protection locked="0"/>
    </xf>
    <xf numFmtId="0" fontId="4" fillId="0" borderId="6" xfId="0" applyFont="1" applyBorder="1" applyAlignment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164" fontId="5" fillId="2" borderId="5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3" fillId="10" borderId="2" xfId="0" applyFont="1" applyFill="1" applyBorder="1" applyAlignment="1" applyProtection="1">
      <alignment horizontal="center"/>
      <protection locked="0"/>
    </xf>
    <xf numFmtId="0" fontId="14" fillId="10" borderId="2" xfId="0" applyFont="1" applyFill="1" applyBorder="1" applyAlignment="1">
      <alignment horizontal="left" vertical="center"/>
    </xf>
    <xf numFmtId="0" fontId="13" fillId="3" borderId="2" xfId="0" applyNumberFormat="1" applyFont="1" applyFill="1" applyBorder="1" applyAlignment="1" applyProtection="1">
      <alignment wrapText="1"/>
    </xf>
    <xf numFmtId="0" fontId="13" fillId="5" borderId="2" xfId="0" applyNumberFormat="1" applyFont="1" applyFill="1" applyBorder="1" applyAlignment="1" applyProtection="1">
      <alignment horizontal="center" wrapText="1"/>
    </xf>
    <xf numFmtId="164" fontId="13" fillId="9" borderId="2" xfId="0" applyNumberFormat="1" applyFont="1" applyFill="1" applyBorder="1" applyAlignment="1" applyProtection="1">
      <alignment horizontal="center" wrapText="1"/>
    </xf>
    <xf numFmtId="0" fontId="13" fillId="5" borderId="2" xfId="0" applyFont="1" applyFill="1" applyBorder="1" applyAlignment="1" applyProtection="1">
      <alignment horizontal="center" wrapText="1"/>
    </xf>
    <xf numFmtId="164" fontId="15" fillId="9" borderId="2" xfId="0" applyNumberFormat="1" applyFont="1" applyFill="1" applyBorder="1" applyAlignment="1" applyProtection="1">
      <alignment horizontal="center"/>
    </xf>
    <xf numFmtId="0" fontId="18" fillId="0" borderId="6" xfId="0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protection locked="0"/>
    </xf>
    <xf numFmtId="0" fontId="18" fillId="0" borderId="6" xfId="0" applyFont="1" applyFill="1" applyBorder="1" applyAlignment="1" applyProtection="1">
      <alignment horizontal="left"/>
      <protection locked="0"/>
    </xf>
    <xf numFmtId="164" fontId="13" fillId="3" borderId="2" xfId="0" applyNumberFormat="1" applyFont="1" applyFill="1" applyBorder="1" applyAlignment="1" applyProtection="1">
      <alignment horizontal="center"/>
    </xf>
    <xf numFmtId="0" fontId="13" fillId="3" borderId="2" xfId="0" applyFont="1" applyFill="1" applyBorder="1" applyAlignment="1">
      <alignment horizontal="center"/>
    </xf>
    <xf numFmtId="14" fontId="13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8" borderId="2" xfId="0" applyFont="1" applyFill="1" applyBorder="1" applyAlignment="1" applyProtection="1">
      <alignment horizontal="center" vertical="center"/>
      <protection locked="0"/>
    </xf>
    <xf numFmtId="16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5" xfId="0" applyFont="1" applyFill="1" applyBorder="1" applyAlignment="1" applyProtection="1">
      <alignment horizontal="center" vertical="center"/>
      <protection locked="0"/>
    </xf>
    <xf numFmtId="164" fontId="20" fillId="0" borderId="0" xfId="0" applyNumberFormat="1" applyFont="1" applyAlignment="1" applyProtection="1">
      <alignment horizontal="center"/>
      <protection locked="0"/>
    </xf>
    <xf numFmtId="16" fontId="1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2" xfId="0" applyFont="1" applyFill="1" applyBorder="1" applyAlignment="1" applyProtection="1">
      <alignment horizontal="center" vertical="center"/>
      <protection locked="0"/>
    </xf>
    <xf numFmtId="0" fontId="13" fillId="9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13" fillId="11" borderId="2" xfId="0" applyFont="1" applyFill="1" applyBorder="1" applyAlignment="1" applyProtection="1">
      <alignment horizontal="center"/>
      <protection locked="0"/>
    </xf>
    <xf numFmtId="0" fontId="14" fillId="11" borderId="2" xfId="0" applyFont="1" applyFill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2" fillId="12" borderId="0" xfId="0" applyFont="1" applyFill="1" applyAlignment="1" applyProtection="1">
      <alignment horizontal="center"/>
    </xf>
    <xf numFmtId="14" fontId="13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4" xfId="0" applyFont="1" applyFill="1" applyBorder="1" applyAlignment="1" applyProtection="1">
      <alignment horizontal="center" vertical="center"/>
      <protection locked="0"/>
    </xf>
    <xf numFmtId="0" fontId="22" fillId="12" borderId="5" xfId="0" applyFont="1" applyFill="1" applyBorder="1" applyAlignment="1">
      <alignment horizontal="center"/>
    </xf>
    <xf numFmtId="0" fontId="22" fillId="12" borderId="13" xfId="0" applyFont="1" applyFill="1" applyBorder="1" applyAlignment="1">
      <alignment horizontal="center"/>
    </xf>
    <xf numFmtId="0" fontId="22" fillId="12" borderId="14" xfId="0" applyFont="1" applyFill="1" applyBorder="1" applyAlignment="1">
      <alignment horizontal="center" vertical="center"/>
    </xf>
    <xf numFmtId="0" fontId="22" fillId="12" borderId="15" xfId="0" applyFont="1" applyFill="1" applyBorder="1" applyAlignment="1" applyProtection="1">
      <alignment horizontal="center"/>
    </xf>
    <xf numFmtId="0" fontId="22" fillId="12" borderId="16" xfId="0" applyFont="1" applyFill="1" applyBorder="1" applyAlignment="1" applyProtection="1">
      <alignment horizontal="center"/>
    </xf>
    <xf numFmtId="0" fontId="17" fillId="2" borderId="3" xfId="0" applyFont="1" applyFill="1" applyBorder="1" applyAlignment="1" applyProtection="1">
      <alignment horizontal="center"/>
      <protection locked="0"/>
    </xf>
    <xf numFmtId="0" fontId="12" fillId="0" borderId="4" xfId="0" applyFont="1" applyBorder="1" applyAlignment="1">
      <alignment horizontal="center"/>
    </xf>
    <xf numFmtId="0" fontId="17" fillId="8" borderId="1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17" fillId="2" borderId="1" xfId="1" applyFont="1" applyBorder="1" applyAlignment="1">
      <alignment horizontal="center"/>
      <protection locked="0"/>
    </xf>
    <xf numFmtId="0" fontId="17" fillId="2" borderId="3" xfId="1" applyFont="1" applyBorder="1" applyAlignment="1">
      <alignment horizont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7" fillId="2" borderId="4" xfId="1" applyFont="1" applyBorder="1" applyAlignment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22" fillId="12" borderId="0" xfId="0" applyFont="1" applyFill="1" applyBorder="1" applyAlignment="1" applyProtection="1">
      <alignment horizontal="center"/>
    </xf>
  </cellXfs>
  <cellStyles count="3">
    <cellStyle name="Normal" xfId="0" builtinId="0"/>
    <cellStyle name="Normal 7" xfId="2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661-4257-8D93-020580F6D989}"/>
              </c:ext>
            </c:extLst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1-4257-8D93-020580F6D989}"/>
                </c:ext>
              </c:extLst>
            </c:dLbl>
            <c:dLbl>
              <c:idx val="1"/>
              <c:layout>
                <c:manualLayout>
                  <c:x val="-2.1482355191431032E-2"/>
                  <c:y val="5.7615653493550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61-4257-8D93-020580F6D989}"/>
                </c:ext>
              </c:extLst>
            </c:dLbl>
            <c:dLbl>
              <c:idx val="2"/>
              <c:layout>
                <c:manualLayout>
                  <c:x val="-6.655884613613583E-2"/>
                  <c:y val="1.33820950106357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61-4257-8D93-020580F6D989}"/>
                </c:ext>
              </c:extLst>
            </c:dLbl>
            <c:dLbl>
              <c:idx val="3"/>
              <c:layout>
                <c:manualLayout>
                  <c:x val="-1.6562706989561533E-2"/>
                  <c:y val="-2.80098518490875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61-4257-8D93-020580F6D989}"/>
                </c:ext>
              </c:extLst>
            </c:dLbl>
            <c:dLbl>
              <c:idx val="4"/>
              <c:layout>
                <c:manualLayout>
                  <c:x val="-5.2754559526213093E-2"/>
                  <c:y val="1.54233682874948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61-4257-8D93-020580F6D989}"/>
                </c:ext>
              </c:extLst>
            </c:dLbl>
            <c:dLbl>
              <c:idx val="5"/>
              <c:layout>
                <c:manualLayout>
                  <c:x val="-7.8954381714431504E-2"/>
                  <c:y val="-7.54920326902273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61-4257-8D93-020580F6D989}"/>
                </c:ext>
              </c:extLst>
            </c:dLbl>
            <c:dLbl>
              <c:idx val="6"/>
              <c:layout>
                <c:manualLayout>
                  <c:x val="-7.8127379826509552E-2"/>
                  <c:y val="-0.173430110335734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61-4257-8D93-020580F6D989}"/>
                </c:ext>
              </c:extLst>
            </c:dLbl>
            <c:dLbl>
              <c:idx val="7"/>
              <c:layout>
                <c:manualLayout>
                  <c:x val="2.9239057668398959E-3"/>
                  <c:y val="-2.64624149469467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61-4257-8D93-020580F6D989}"/>
                </c:ext>
              </c:extLst>
            </c:dLbl>
            <c:dLbl>
              <c:idx val="8"/>
              <c:layout>
                <c:manualLayout>
                  <c:x val="6.2736034513905317E-2"/>
                  <c:y val="-6.05443395404958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61-4257-8D93-020580F6D98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Summary'!$N$16:$N$24</c:f>
              <c:strCache>
                <c:ptCount val="9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I</c:v>
                </c:pt>
              </c:strCache>
            </c:strRef>
          </c:cat>
          <c:val>
            <c:numRef>
              <c:f>'Results Summary'!$O$16:$O$24</c:f>
              <c:numCache>
                <c:formatCode>General</c:formatCode>
                <c:ptCount val="9"/>
                <c:pt idx="0">
                  <c:v>25</c:v>
                </c:pt>
                <c:pt idx="1">
                  <c:v>8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61-4257-8D93-020580F6D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6073"/>
          <c:y val="9.2499906705974549E-2"/>
          <c:w val="6.0975697875822132E-2"/>
          <c:h val="0.8200009951362695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24993</xdr:colOff>
      <xdr:row>56</xdr:row>
      <xdr:rowOff>8955</xdr:rowOff>
    </xdr:from>
    <xdr:to>
      <xdr:col>4</xdr:col>
      <xdr:colOff>24993</xdr:colOff>
      <xdr:row>59</xdr:row>
      <xdr:rowOff>94680</xdr:rowOff>
    </xdr:to>
    <xdr:cxnSp macro="">
      <xdr:nvCxnSpPr>
        <xdr:cNvPr id="2" name="Straight Arrow Connector 2"/>
        <xdr:cNvCxnSpPr/>
      </xdr:nvCxnSpPr>
      <xdr:spPr>
        <a:xfrm>
          <a:off x="1802993" y="16360205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0.09312</cdr:x>
      <cdr:y>0.01528</cdr:y>
    </cdr:from>
    <cdr:to>
      <cdr:x>0.81646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7226" y="61419"/>
          <a:ext cx="5105400" cy="669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English For Guides (2020)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56"/>
  <sheetViews>
    <sheetView tabSelected="1" topLeftCell="B36" zoomScale="160" zoomScaleNormal="160" workbookViewId="0">
      <pane xSplit="5" topLeftCell="AC1" activePane="topRight" state="frozen"/>
      <selection activeCell="B1" sqref="B1"/>
      <selection pane="topRight" activeCell="AF41" sqref="AF41"/>
    </sheetView>
  </sheetViews>
  <sheetFormatPr defaultColWidth="9.140625" defaultRowHeight="15" x14ac:dyDescent="0.25"/>
  <cols>
    <col min="1" max="1" width="4.5703125" style="1" customWidth="1"/>
    <col min="2" max="2" width="7.140625" style="2" bestFit="1" customWidth="1"/>
    <col min="3" max="3" width="1.42578125" style="2" hidden="1" customWidth="1"/>
    <col min="4" max="4" width="12" style="2" bestFit="1" customWidth="1"/>
    <col min="5" max="5" width="17" style="1" bestFit="1" customWidth="1"/>
    <col min="6" max="6" width="22.85546875" style="1" bestFit="1" customWidth="1"/>
    <col min="7" max="7" width="3.28515625" style="1" customWidth="1"/>
    <col min="8" max="14" width="3.42578125" style="1" customWidth="1"/>
    <col min="15" max="15" width="5.85546875" style="1" bestFit="1" customWidth="1"/>
    <col min="16" max="16" width="5.5703125" style="1" bestFit="1" customWidth="1"/>
    <col min="17" max="17" width="1.85546875" customWidth="1"/>
    <col min="18" max="18" width="7" bestFit="1" customWidth="1"/>
    <col min="19" max="19" width="7.5703125" customWidth="1"/>
    <col min="20" max="20" width="2" customWidth="1"/>
    <col min="21" max="21" width="7" bestFit="1" customWidth="1"/>
    <col min="22" max="22" width="8.42578125" customWidth="1"/>
    <col min="23" max="24" width="7.7109375" style="42" customWidth="1"/>
    <col min="25" max="25" width="7" style="1" bestFit="1" customWidth="1"/>
    <col min="26" max="26" width="6.42578125" style="1" bestFit="1" customWidth="1"/>
    <col min="27" max="27" width="2" style="1" customWidth="1"/>
    <col min="28" max="28" width="13" style="1" customWidth="1"/>
    <col min="29" max="29" width="7.85546875" style="1" customWidth="1"/>
    <col min="30" max="30" width="15" style="1" customWidth="1"/>
    <col min="31" max="31" width="11.42578125" style="1" customWidth="1"/>
    <col min="32" max="32" width="18.28515625" style="1" customWidth="1"/>
    <col min="33" max="33" width="34" style="1" customWidth="1"/>
    <col min="34" max="34" width="17.5703125" style="1" customWidth="1"/>
    <col min="35" max="41" width="9.140625" style="1"/>
    <col min="42" max="42" width="6.85546875" style="1" customWidth="1"/>
    <col min="43" max="16384" width="9.140625" style="1"/>
  </cols>
  <sheetData>
    <row r="2" spans="1:29" ht="18.75" x14ac:dyDescent="0.3">
      <c r="A2" s="4" t="s">
        <v>0</v>
      </c>
      <c r="B2" s="32" t="s">
        <v>1</v>
      </c>
      <c r="C2" s="32" t="s">
        <v>28</v>
      </c>
      <c r="D2" s="32" t="s">
        <v>48</v>
      </c>
      <c r="E2" s="32" t="s">
        <v>34</v>
      </c>
      <c r="F2" s="32" t="s">
        <v>2</v>
      </c>
      <c r="G2" s="58" t="s">
        <v>3</v>
      </c>
      <c r="H2" s="59"/>
      <c r="I2" s="59"/>
      <c r="J2" s="59"/>
      <c r="K2" s="59"/>
      <c r="L2" s="59"/>
      <c r="M2" s="59"/>
      <c r="N2" s="59"/>
      <c r="O2" s="59"/>
      <c r="P2" s="60"/>
      <c r="R2" s="56" t="s">
        <v>49</v>
      </c>
      <c r="S2" s="61"/>
      <c r="U2" s="56" t="s">
        <v>32</v>
      </c>
      <c r="V2" s="57"/>
      <c r="W2" s="46" t="s">
        <v>129</v>
      </c>
      <c r="X2" s="46" t="s">
        <v>129</v>
      </c>
      <c r="Y2" s="51" t="s">
        <v>4</v>
      </c>
      <c r="Z2" s="52"/>
      <c r="AB2" s="53" t="s">
        <v>5</v>
      </c>
      <c r="AC2" s="54"/>
    </row>
    <row r="3" spans="1:29" ht="23.25" x14ac:dyDescent="0.5">
      <c r="A3" s="5"/>
      <c r="B3" s="24"/>
      <c r="C3" s="24"/>
      <c r="D3" s="24"/>
      <c r="E3" s="25"/>
      <c r="F3" s="26"/>
      <c r="G3" s="34" t="s">
        <v>6</v>
      </c>
      <c r="H3" s="34" t="s">
        <v>7</v>
      </c>
      <c r="I3" s="34" t="s">
        <v>8</v>
      </c>
      <c r="J3" s="34" t="s">
        <v>9</v>
      </c>
      <c r="K3" s="34" t="s">
        <v>10</v>
      </c>
      <c r="L3" s="34" t="s">
        <v>11</v>
      </c>
      <c r="M3" s="34" t="s">
        <v>31</v>
      </c>
      <c r="N3" s="34" t="s">
        <v>50</v>
      </c>
      <c r="O3" s="31" t="s">
        <v>22</v>
      </c>
      <c r="P3" s="29" t="s">
        <v>23</v>
      </c>
      <c r="R3" s="35" t="s">
        <v>29</v>
      </c>
      <c r="S3" s="29" t="s">
        <v>23</v>
      </c>
      <c r="U3" s="35" t="s">
        <v>29</v>
      </c>
      <c r="V3" s="44" t="s">
        <v>23</v>
      </c>
      <c r="W3" s="47" t="s">
        <v>127</v>
      </c>
      <c r="X3" s="47" t="s">
        <v>127</v>
      </c>
      <c r="Y3" s="45" t="s">
        <v>29</v>
      </c>
      <c r="Z3" s="36" t="s">
        <v>23</v>
      </c>
      <c r="AB3" s="30" t="s">
        <v>5</v>
      </c>
      <c r="AC3" s="30" t="s">
        <v>12</v>
      </c>
    </row>
    <row r="4" spans="1:29" ht="15.75" x14ac:dyDescent="0.25">
      <c r="B4" s="15"/>
      <c r="C4" s="15"/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5" t="s">
        <v>35</v>
      </c>
      <c r="P4" s="39" t="s">
        <v>126</v>
      </c>
      <c r="R4" s="37" t="s">
        <v>126</v>
      </c>
      <c r="S4" s="38">
        <v>30</v>
      </c>
      <c r="U4" s="37" t="s">
        <v>30</v>
      </c>
      <c r="V4" s="38">
        <v>30</v>
      </c>
      <c r="W4" s="48" t="s">
        <v>128</v>
      </c>
      <c r="X4" s="48" t="s">
        <v>128</v>
      </c>
      <c r="Y4" s="15" t="s">
        <v>125</v>
      </c>
      <c r="Z4" s="33">
        <v>30</v>
      </c>
      <c r="AB4" s="33">
        <v>100</v>
      </c>
      <c r="AC4" s="16"/>
    </row>
    <row r="5" spans="1:29" ht="15.75" x14ac:dyDescent="0.25">
      <c r="B5" s="17">
        <v>4</v>
      </c>
      <c r="C5" s="17"/>
      <c r="D5" s="17">
        <v>5853520012</v>
      </c>
      <c r="E5" s="18" t="s">
        <v>51</v>
      </c>
      <c r="F5" s="18" t="s">
        <v>52</v>
      </c>
      <c r="G5" s="19">
        <v>1</v>
      </c>
      <c r="H5" s="19">
        <v>1</v>
      </c>
      <c r="I5" s="19">
        <v>0</v>
      </c>
      <c r="J5" s="19">
        <v>1</v>
      </c>
      <c r="K5" s="19">
        <v>1</v>
      </c>
      <c r="L5" s="19">
        <v>1</v>
      </c>
      <c r="M5" s="19">
        <v>1</v>
      </c>
      <c r="N5" s="19">
        <v>1</v>
      </c>
      <c r="O5" s="20">
        <f>SUM(G5:N5)</f>
        <v>7</v>
      </c>
      <c r="P5" s="21">
        <f>O5/8*10</f>
        <v>8.75</v>
      </c>
      <c r="R5" s="22">
        <v>9</v>
      </c>
      <c r="S5" s="23">
        <f>R5*3</f>
        <v>27</v>
      </c>
      <c r="U5" s="22">
        <v>16</v>
      </c>
      <c r="V5" s="23">
        <f>U5/20*30</f>
        <v>24</v>
      </c>
      <c r="W5" s="43"/>
      <c r="X5" s="43"/>
      <c r="Y5" s="22">
        <v>25</v>
      </c>
      <c r="Z5" s="21">
        <f>Y5/25*30</f>
        <v>30</v>
      </c>
      <c r="AB5" s="27">
        <f>P5+S5+Z5+V5+W5+X5</f>
        <v>89.75</v>
      </c>
      <c r="AC5" s="28" t="str">
        <f>IF(AB5&gt;=79.5,"A",IF(AB5&gt;=74.5,"B+",IF(AB5&gt;=69.5,"B",IF(AB5&gt;=64.5,"C+",IF(AB5&gt;=59.5,"C",IF(AB5&gt;=54.5,"D+",IF(AB5&gt;=44.5,"D",IF(AB5&lt;44.5,"FAIL"))))))))</f>
        <v>A</v>
      </c>
    </row>
    <row r="6" spans="1:29" ht="15.75" x14ac:dyDescent="0.25">
      <c r="B6" s="17">
        <v>8</v>
      </c>
      <c r="C6" s="17"/>
      <c r="D6" s="17">
        <v>6053020019</v>
      </c>
      <c r="E6" s="18" t="s">
        <v>53</v>
      </c>
      <c r="F6" s="18" t="s">
        <v>54</v>
      </c>
      <c r="G6" s="19">
        <v>1</v>
      </c>
      <c r="H6" s="19">
        <v>1</v>
      </c>
      <c r="I6" s="19">
        <v>1</v>
      </c>
      <c r="J6" s="19">
        <v>1</v>
      </c>
      <c r="K6" s="19">
        <v>1</v>
      </c>
      <c r="L6" s="19">
        <v>1</v>
      </c>
      <c r="M6" s="19">
        <v>1</v>
      </c>
      <c r="N6" s="19">
        <v>1</v>
      </c>
      <c r="O6" s="20">
        <f>SUM(G6:N6)</f>
        <v>8</v>
      </c>
      <c r="P6" s="21">
        <f>O6/8*10</f>
        <v>10</v>
      </c>
      <c r="R6" s="22">
        <v>8.5</v>
      </c>
      <c r="S6" s="23">
        <f>R6*3</f>
        <v>25.5</v>
      </c>
      <c r="U6" s="22">
        <v>15</v>
      </c>
      <c r="V6" s="23">
        <f>U6/20*30</f>
        <v>22.5</v>
      </c>
      <c r="W6" s="43">
        <v>2.5</v>
      </c>
      <c r="X6" s="43">
        <v>2.5</v>
      </c>
      <c r="Y6" s="22">
        <v>22</v>
      </c>
      <c r="Z6" s="21">
        <f>Y6/25*30</f>
        <v>26.4</v>
      </c>
      <c r="AB6" s="27">
        <f>P6+S6+Z6+V6+W6+X6</f>
        <v>89.4</v>
      </c>
      <c r="AC6" s="28" t="str">
        <f>IF(AB6&gt;=79.5,"A",IF(AB6&gt;=74.5,"B+",IF(AB6&gt;=69.5,"B",IF(AB6&gt;=64.5,"C+",IF(AB6&gt;=59.5,"C",IF(AB6&gt;=54.5,"D+",IF(AB6&gt;=44.5,"D",IF(AB6&lt;44.5,"FAIL"))))))))</f>
        <v>A</v>
      </c>
    </row>
    <row r="7" spans="1:29" ht="15.75" x14ac:dyDescent="0.25">
      <c r="B7" s="17">
        <v>8</v>
      </c>
      <c r="C7" s="17"/>
      <c r="D7" s="17">
        <v>6053020027</v>
      </c>
      <c r="E7" s="18" t="s">
        <v>55</v>
      </c>
      <c r="F7" s="18" t="s">
        <v>56</v>
      </c>
      <c r="G7" s="19">
        <v>0</v>
      </c>
      <c r="H7" s="19">
        <v>1</v>
      </c>
      <c r="I7" s="19">
        <v>1</v>
      </c>
      <c r="J7" s="19">
        <v>1</v>
      </c>
      <c r="K7" s="19">
        <v>1</v>
      </c>
      <c r="L7" s="19">
        <v>1</v>
      </c>
      <c r="M7" s="19">
        <v>1</v>
      </c>
      <c r="N7" s="19">
        <v>1</v>
      </c>
      <c r="O7" s="20">
        <f>SUM(G7:N7)</f>
        <v>7</v>
      </c>
      <c r="P7" s="21">
        <f>O7/8*10</f>
        <v>8.75</v>
      </c>
      <c r="R7" s="22">
        <v>8.5</v>
      </c>
      <c r="S7" s="23">
        <f>R7*3</f>
        <v>25.5</v>
      </c>
      <c r="U7" s="22">
        <v>15</v>
      </c>
      <c r="V7" s="23">
        <f>U7/20*30</f>
        <v>22.5</v>
      </c>
      <c r="W7" s="43">
        <v>2.5</v>
      </c>
      <c r="X7" s="43"/>
      <c r="Y7" s="22">
        <v>18</v>
      </c>
      <c r="Z7" s="21">
        <f>Y7/25*30</f>
        <v>21.599999999999998</v>
      </c>
      <c r="AB7" s="27">
        <f>P7+S7+Z7+V7+W7+X7</f>
        <v>80.849999999999994</v>
      </c>
      <c r="AC7" s="28" t="str">
        <f>IF(AB7&gt;=79.5,"A",IF(AB7&gt;=74.5,"B+",IF(AB7&gt;=69.5,"B",IF(AB7&gt;=64.5,"C+",IF(AB7&gt;=59.5,"C",IF(AB7&gt;=54.5,"D+",IF(AB7&gt;=44.5,"D",IF(AB7&lt;44.5,"FAIL"))))))))</f>
        <v>A</v>
      </c>
    </row>
    <row r="8" spans="1:29" ht="15.75" x14ac:dyDescent="0.25">
      <c r="B8" s="17">
        <v>4</v>
      </c>
      <c r="C8" s="17"/>
      <c r="D8" s="17">
        <v>6053020035</v>
      </c>
      <c r="E8" s="18" t="s">
        <v>57</v>
      </c>
      <c r="F8" s="18" t="s">
        <v>58</v>
      </c>
      <c r="G8" s="19">
        <v>1</v>
      </c>
      <c r="H8" s="19">
        <v>1</v>
      </c>
      <c r="I8" s="19">
        <v>1</v>
      </c>
      <c r="J8" s="19">
        <v>1</v>
      </c>
      <c r="K8" s="19">
        <v>1</v>
      </c>
      <c r="L8" s="19">
        <v>1</v>
      </c>
      <c r="M8" s="19">
        <v>1</v>
      </c>
      <c r="N8" s="19">
        <v>1</v>
      </c>
      <c r="O8" s="20">
        <f>SUM(G8:N8)</f>
        <v>8</v>
      </c>
      <c r="P8" s="21">
        <f>O8/8*10</f>
        <v>10</v>
      </c>
      <c r="R8" s="22">
        <v>9</v>
      </c>
      <c r="S8" s="23">
        <f>R8*3</f>
        <v>27</v>
      </c>
      <c r="U8" s="22">
        <v>16</v>
      </c>
      <c r="V8" s="23">
        <f>U8/20*30</f>
        <v>24</v>
      </c>
      <c r="W8" s="43"/>
      <c r="X8" s="43"/>
      <c r="Y8" s="22">
        <v>25</v>
      </c>
      <c r="Z8" s="21">
        <f>Y8/25*30</f>
        <v>30</v>
      </c>
      <c r="AB8" s="27">
        <f>P8+S8+Z8+V8+W8+X8</f>
        <v>91</v>
      </c>
      <c r="AC8" s="28" t="str">
        <f>IF(AB8&gt;=79.5,"A",IF(AB8&gt;=74.5,"B+",IF(AB8&gt;=69.5,"B",IF(AB8&gt;=64.5,"C+",IF(AB8&gt;=59.5,"C",IF(AB8&gt;=54.5,"D+",IF(AB8&gt;=44.5,"D",IF(AB8&lt;44.5,"FAIL"))))))))</f>
        <v>A</v>
      </c>
    </row>
    <row r="9" spans="1:29" ht="15.75" x14ac:dyDescent="0.25">
      <c r="B9" s="40">
        <v>5</v>
      </c>
      <c r="C9" s="40"/>
      <c r="D9" s="40">
        <v>6053020043</v>
      </c>
      <c r="E9" s="41" t="s">
        <v>59</v>
      </c>
      <c r="F9" s="41" t="s">
        <v>60</v>
      </c>
      <c r="G9" s="19">
        <v>1</v>
      </c>
      <c r="H9" s="19">
        <v>1</v>
      </c>
      <c r="I9" s="19">
        <v>1</v>
      </c>
      <c r="J9" s="19">
        <v>1</v>
      </c>
      <c r="K9" s="19">
        <v>1</v>
      </c>
      <c r="L9" s="19">
        <v>1</v>
      </c>
      <c r="M9" s="19">
        <v>1</v>
      </c>
      <c r="N9" s="19">
        <v>1</v>
      </c>
      <c r="O9" s="20">
        <f>SUM(G9:N9)</f>
        <v>8</v>
      </c>
      <c r="P9" s="21">
        <f>O9/8*10</f>
        <v>10</v>
      </c>
      <c r="R9" s="22">
        <v>8</v>
      </c>
      <c r="S9" s="23">
        <f>R9*3</f>
        <v>24</v>
      </c>
      <c r="U9" s="22">
        <v>17.5</v>
      </c>
      <c r="V9" s="23">
        <f>U9/20*30</f>
        <v>26.25</v>
      </c>
      <c r="W9" s="43"/>
      <c r="X9" s="43"/>
      <c r="Y9" s="22">
        <v>22</v>
      </c>
      <c r="Z9" s="21">
        <f>Y9/25*30</f>
        <v>26.4</v>
      </c>
      <c r="AB9" s="27">
        <f>P9+S9+Z9+V9+W9+X9</f>
        <v>86.65</v>
      </c>
      <c r="AC9" s="28" t="str">
        <f>IF(AB9&gt;=79.5,"A",IF(AB9&gt;=74.5,"B+",IF(AB9&gt;=69.5,"B",IF(AB9&gt;=64.5,"C+",IF(AB9&gt;=59.5,"C",IF(AB9&gt;=54.5,"D+",IF(AB9&gt;=44.5,"D",IF(AB9&lt;44.5,"FAIL"))))))))</f>
        <v>A</v>
      </c>
    </row>
    <row r="10" spans="1:29" ht="15.75" x14ac:dyDescent="0.25">
      <c r="B10" s="17">
        <v>6</v>
      </c>
      <c r="C10" s="17"/>
      <c r="D10" s="17">
        <v>6053020076</v>
      </c>
      <c r="E10" s="18" t="s">
        <v>61</v>
      </c>
      <c r="F10" s="18" t="s">
        <v>62</v>
      </c>
      <c r="G10" s="19">
        <v>1</v>
      </c>
      <c r="H10" s="19">
        <v>1</v>
      </c>
      <c r="I10" s="19">
        <v>0</v>
      </c>
      <c r="J10" s="19">
        <v>1</v>
      </c>
      <c r="K10" s="19">
        <v>0</v>
      </c>
      <c r="L10" s="19">
        <v>1</v>
      </c>
      <c r="M10" s="19">
        <v>1</v>
      </c>
      <c r="N10" s="19">
        <v>1</v>
      </c>
      <c r="O10" s="20">
        <f>SUM(G10:N10)</f>
        <v>6</v>
      </c>
      <c r="P10" s="21">
        <f>O10/8*10</f>
        <v>7.5</v>
      </c>
      <c r="R10" s="22">
        <v>8.5</v>
      </c>
      <c r="S10" s="23">
        <f>R10*3</f>
        <v>25.5</v>
      </c>
      <c r="U10" s="22">
        <v>18.5</v>
      </c>
      <c r="V10" s="23">
        <f>U10/20*30</f>
        <v>27.75</v>
      </c>
      <c r="W10" s="43"/>
      <c r="X10" s="43">
        <v>2.5</v>
      </c>
      <c r="Y10" s="22">
        <v>19</v>
      </c>
      <c r="Z10" s="21">
        <f>Y10/25*30</f>
        <v>22.8</v>
      </c>
      <c r="AB10" s="27">
        <f>P10+S10+Z10+V10+W10+X10</f>
        <v>86.05</v>
      </c>
      <c r="AC10" s="28" t="str">
        <f>IF(AB10&gt;=79.5,"A",IF(AB10&gt;=74.5,"B+",IF(AB10&gt;=69.5,"B",IF(AB10&gt;=64.5,"C+",IF(AB10&gt;=59.5,"C",IF(AB10&gt;=54.5,"D+",IF(AB10&gt;=44.5,"D",IF(AB10&lt;44.5,"FAIL"))))))))</f>
        <v>A</v>
      </c>
    </row>
    <row r="11" spans="1:29" ht="15.75" x14ac:dyDescent="0.25">
      <c r="B11" s="17"/>
      <c r="C11" s="17"/>
      <c r="D11" s="17">
        <v>6053020100</v>
      </c>
      <c r="E11" s="18" t="s">
        <v>63</v>
      </c>
      <c r="F11" s="18" t="s">
        <v>64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20">
        <f>SUM(G11:N11)</f>
        <v>0</v>
      </c>
      <c r="P11" s="21">
        <f>O11/8*10</f>
        <v>0</v>
      </c>
      <c r="R11" s="22"/>
      <c r="S11" s="23">
        <f>R11*3</f>
        <v>0</v>
      </c>
      <c r="U11" s="22">
        <v>0</v>
      </c>
      <c r="V11" s="23">
        <f>U11/20*30</f>
        <v>0</v>
      </c>
      <c r="W11" s="43"/>
      <c r="X11" s="43"/>
      <c r="Y11" s="22"/>
      <c r="Z11" s="21">
        <f>Y11/25*30</f>
        <v>0</v>
      </c>
      <c r="AB11" s="27">
        <f>P11+S11+Z11+V11+W11+X11</f>
        <v>0</v>
      </c>
      <c r="AC11" s="28" t="str">
        <f>IF(AB11&gt;=79.5,"A",IF(AB11&gt;=74.5,"B+",IF(AB11&gt;=69.5,"B",IF(AB11&gt;=64.5,"C+",IF(AB11&gt;=59.5,"C",IF(AB11&gt;=54.5,"D+",IF(AB11&gt;=44.5,"D",IF(AB11&lt;44.5,"FAIL"))))))))</f>
        <v>FAIL</v>
      </c>
    </row>
    <row r="12" spans="1:29" ht="15.75" x14ac:dyDescent="0.25">
      <c r="B12" s="40">
        <v>7</v>
      </c>
      <c r="C12" s="40"/>
      <c r="D12" s="40">
        <v>6053020118</v>
      </c>
      <c r="E12" s="41" t="s">
        <v>65</v>
      </c>
      <c r="F12" s="41" t="s">
        <v>66</v>
      </c>
      <c r="G12" s="19">
        <v>1</v>
      </c>
      <c r="H12" s="19">
        <v>1</v>
      </c>
      <c r="I12" s="19">
        <v>1</v>
      </c>
      <c r="J12" s="19">
        <v>0</v>
      </c>
      <c r="K12" s="19">
        <v>1</v>
      </c>
      <c r="L12" s="19">
        <v>1</v>
      </c>
      <c r="M12" s="19">
        <v>1</v>
      </c>
      <c r="N12" s="19">
        <v>1</v>
      </c>
      <c r="O12" s="20">
        <f>SUM(G12:N12)</f>
        <v>7</v>
      </c>
      <c r="P12" s="21">
        <f>O12/8*10</f>
        <v>8.75</v>
      </c>
      <c r="R12" s="22">
        <v>8.5</v>
      </c>
      <c r="S12" s="23">
        <f>R12*3</f>
        <v>25.5</v>
      </c>
      <c r="U12" s="22">
        <v>14.5</v>
      </c>
      <c r="V12" s="23">
        <f>U12/20*30</f>
        <v>21.75</v>
      </c>
      <c r="W12" s="43"/>
      <c r="X12" s="43"/>
      <c r="Y12" s="22">
        <v>20</v>
      </c>
      <c r="Z12" s="21">
        <f>Y12/25*30</f>
        <v>24</v>
      </c>
      <c r="AB12" s="27">
        <f>P12+S12+Z12+V12+W12+X12</f>
        <v>80</v>
      </c>
      <c r="AC12" s="28" t="str">
        <f>IF(AB12&gt;=79.5,"A",IF(AB12&gt;=74.5,"B+",IF(AB12&gt;=69.5,"B",IF(AB12&gt;=64.5,"C+",IF(AB12&gt;=59.5,"C",IF(AB12&gt;=54.5,"D+",IF(AB12&gt;=44.5,"D",IF(AB12&lt;44.5,"FAIL"))))))))</f>
        <v>A</v>
      </c>
    </row>
    <row r="13" spans="1:29" ht="15.75" x14ac:dyDescent="0.25">
      <c r="B13" s="40">
        <v>9</v>
      </c>
      <c r="C13" s="40"/>
      <c r="D13" s="40">
        <v>6053020126</v>
      </c>
      <c r="E13" s="41" t="s">
        <v>67</v>
      </c>
      <c r="F13" s="41" t="s">
        <v>68</v>
      </c>
      <c r="G13" s="19">
        <v>1</v>
      </c>
      <c r="H13" s="19">
        <v>0</v>
      </c>
      <c r="I13" s="19">
        <v>1</v>
      </c>
      <c r="J13" s="19">
        <v>1</v>
      </c>
      <c r="K13" s="19">
        <v>0</v>
      </c>
      <c r="L13" s="19">
        <v>1</v>
      </c>
      <c r="M13" s="19">
        <v>1</v>
      </c>
      <c r="N13" s="19">
        <v>1</v>
      </c>
      <c r="O13" s="20">
        <f>SUM(G13:N13)</f>
        <v>6</v>
      </c>
      <c r="P13" s="21">
        <f>O13/8*10</f>
        <v>7.5</v>
      </c>
      <c r="R13" s="22">
        <v>8</v>
      </c>
      <c r="S13" s="23">
        <f>R13*3</f>
        <v>24</v>
      </c>
      <c r="U13" s="22">
        <v>18</v>
      </c>
      <c r="V13" s="23">
        <f>U13/20*30</f>
        <v>27</v>
      </c>
      <c r="W13" s="43"/>
      <c r="X13" s="43"/>
      <c r="Y13" s="22">
        <v>16</v>
      </c>
      <c r="Z13" s="21">
        <f>Y13/25*30</f>
        <v>19.2</v>
      </c>
      <c r="AB13" s="27">
        <f>P13+S13+Z13+V13+W13+X13</f>
        <v>77.7</v>
      </c>
      <c r="AC13" s="28" t="str">
        <f>IF(AB13&gt;=79.5,"A",IF(AB13&gt;=74.5,"B+",IF(AB13&gt;=69.5,"B",IF(AB13&gt;=64.5,"C+",IF(AB13&gt;=59.5,"C",IF(AB13&gt;=54.5,"D+",IF(AB13&gt;=44.5,"D",IF(AB13&lt;44.5,"FAIL"))))))))</f>
        <v>B+</v>
      </c>
    </row>
    <row r="14" spans="1:29" ht="15.75" x14ac:dyDescent="0.25">
      <c r="B14" s="17">
        <v>4</v>
      </c>
      <c r="C14" s="17"/>
      <c r="D14" s="17">
        <v>6053020134</v>
      </c>
      <c r="E14" s="18" t="s">
        <v>69</v>
      </c>
      <c r="F14" s="18" t="s">
        <v>70</v>
      </c>
      <c r="G14" s="19">
        <v>1</v>
      </c>
      <c r="H14" s="19">
        <v>1</v>
      </c>
      <c r="I14" s="19">
        <v>1</v>
      </c>
      <c r="J14" s="19">
        <v>1</v>
      </c>
      <c r="K14" s="19">
        <v>1</v>
      </c>
      <c r="L14" s="19">
        <v>1</v>
      </c>
      <c r="M14" s="19">
        <v>1</v>
      </c>
      <c r="N14" s="19">
        <v>1</v>
      </c>
      <c r="O14" s="20">
        <f>SUM(G14:N14)</f>
        <v>8</v>
      </c>
      <c r="P14" s="21">
        <f>O14/8*10</f>
        <v>10</v>
      </c>
      <c r="R14" s="22">
        <v>9</v>
      </c>
      <c r="S14" s="23">
        <f>R14*3</f>
        <v>27</v>
      </c>
      <c r="U14" s="22">
        <v>16</v>
      </c>
      <c r="V14" s="23">
        <f>U14/20*30</f>
        <v>24</v>
      </c>
      <c r="W14" s="43"/>
      <c r="X14" s="43"/>
      <c r="Y14" s="22">
        <v>22</v>
      </c>
      <c r="Z14" s="21">
        <f>Y14/25*30</f>
        <v>26.4</v>
      </c>
      <c r="AB14" s="27">
        <f>P14+S14+Z14+V14+W14+X14</f>
        <v>87.4</v>
      </c>
      <c r="AC14" s="28" t="str">
        <f>IF(AB14&gt;=79.5,"A",IF(AB14&gt;=74.5,"B+",IF(AB14&gt;=69.5,"B",IF(AB14&gt;=64.5,"C+",IF(AB14&gt;=59.5,"C",IF(AB14&gt;=54.5,"D+",IF(AB14&gt;=44.5,"D",IF(AB14&lt;44.5,"FAIL"))))))))</f>
        <v>A</v>
      </c>
    </row>
    <row r="15" spans="1:29" ht="15.75" x14ac:dyDescent="0.25">
      <c r="B15" s="17">
        <v>8</v>
      </c>
      <c r="C15" s="17"/>
      <c r="D15" s="17">
        <v>6053020142</v>
      </c>
      <c r="E15" s="18" t="s">
        <v>71</v>
      </c>
      <c r="F15" s="18" t="s">
        <v>72</v>
      </c>
      <c r="G15" s="19">
        <v>1</v>
      </c>
      <c r="H15" s="19">
        <v>1</v>
      </c>
      <c r="I15" s="19">
        <v>1</v>
      </c>
      <c r="J15" s="19">
        <v>1</v>
      </c>
      <c r="K15" s="19">
        <v>1</v>
      </c>
      <c r="L15" s="19">
        <v>1</v>
      </c>
      <c r="M15" s="19">
        <v>1</v>
      </c>
      <c r="N15" s="19">
        <v>1</v>
      </c>
      <c r="O15" s="20">
        <f>SUM(G15:N15)</f>
        <v>8</v>
      </c>
      <c r="P15" s="21">
        <f>O15/8*10</f>
        <v>10</v>
      </c>
      <c r="R15" s="22">
        <v>8.5</v>
      </c>
      <c r="S15" s="23">
        <f>R15*3</f>
        <v>25.5</v>
      </c>
      <c r="U15" s="22">
        <v>15</v>
      </c>
      <c r="V15" s="23">
        <f>U15/20*30</f>
        <v>22.5</v>
      </c>
      <c r="W15" s="43">
        <v>2.5</v>
      </c>
      <c r="X15" s="43">
        <v>2.5</v>
      </c>
      <c r="Y15" s="22">
        <v>21</v>
      </c>
      <c r="Z15" s="21">
        <f>Y15/25*30</f>
        <v>25.2</v>
      </c>
      <c r="AB15" s="27">
        <f>P15+S15+Z15+V15+W15+X15</f>
        <v>88.2</v>
      </c>
      <c r="AC15" s="28" t="str">
        <f>IF(AB15&gt;=79.5,"A",IF(AB15&gt;=74.5,"B+",IF(AB15&gt;=69.5,"B",IF(AB15&gt;=64.5,"C+",IF(AB15&gt;=59.5,"C",IF(AB15&gt;=54.5,"D+",IF(AB15&gt;=44.5,"D",IF(AB15&lt;44.5,"FAIL"))))))))</f>
        <v>A</v>
      </c>
    </row>
    <row r="16" spans="1:29" ht="15.75" x14ac:dyDescent="0.25">
      <c r="B16" s="40">
        <v>7</v>
      </c>
      <c r="C16" s="40"/>
      <c r="D16" s="40">
        <v>6053020175</v>
      </c>
      <c r="E16" s="41" t="s">
        <v>73</v>
      </c>
      <c r="F16" s="41" t="s">
        <v>74</v>
      </c>
      <c r="G16" s="19">
        <v>1</v>
      </c>
      <c r="H16" s="19">
        <v>1</v>
      </c>
      <c r="I16" s="19">
        <v>1</v>
      </c>
      <c r="J16" s="19">
        <v>0</v>
      </c>
      <c r="K16" s="19">
        <v>1</v>
      </c>
      <c r="L16" s="19">
        <v>1</v>
      </c>
      <c r="M16" s="19">
        <v>1</v>
      </c>
      <c r="N16" s="19">
        <v>1</v>
      </c>
      <c r="O16" s="20">
        <f>SUM(G16:N16)</f>
        <v>7</v>
      </c>
      <c r="P16" s="21">
        <f>O16/8*10</f>
        <v>8.75</v>
      </c>
      <c r="R16" s="22">
        <v>8.5</v>
      </c>
      <c r="S16" s="23">
        <f>R16*3</f>
        <v>25.5</v>
      </c>
      <c r="U16" s="22">
        <v>14.5</v>
      </c>
      <c r="V16" s="23">
        <f>U16/20*30</f>
        <v>21.75</v>
      </c>
      <c r="W16" s="43"/>
      <c r="X16" s="43"/>
      <c r="Y16" s="22">
        <v>17</v>
      </c>
      <c r="Z16" s="21">
        <f>Y16/25*30</f>
        <v>20.400000000000002</v>
      </c>
      <c r="AB16" s="27">
        <f>P16+S16+Z16+V16+W16+X16</f>
        <v>76.400000000000006</v>
      </c>
      <c r="AC16" s="28" t="str">
        <f>IF(AB16&gt;=79.5,"A",IF(AB16&gt;=74.5,"B+",IF(AB16&gt;=69.5,"B",IF(AB16&gt;=64.5,"C+",IF(AB16&gt;=59.5,"C",IF(AB16&gt;=54.5,"D+",IF(AB16&gt;=44.5,"D",IF(AB16&lt;44.5,"FAIL"))))))))</f>
        <v>B+</v>
      </c>
    </row>
    <row r="17" spans="2:29" ht="15.75" x14ac:dyDescent="0.25">
      <c r="B17" s="17">
        <v>6</v>
      </c>
      <c r="C17" s="17"/>
      <c r="D17" s="17">
        <v>6053020183</v>
      </c>
      <c r="E17" s="18" t="s">
        <v>75</v>
      </c>
      <c r="F17" s="18" t="s">
        <v>76</v>
      </c>
      <c r="G17" s="19">
        <v>1</v>
      </c>
      <c r="H17" s="19">
        <v>0</v>
      </c>
      <c r="I17" s="19">
        <v>1</v>
      </c>
      <c r="J17" s="19">
        <v>1</v>
      </c>
      <c r="K17" s="19">
        <v>1</v>
      </c>
      <c r="L17" s="19">
        <v>1</v>
      </c>
      <c r="M17" s="19">
        <v>1</v>
      </c>
      <c r="N17" s="19">
        <v>1</v>
      </c>
      <c r="O17" s="20">
        <f>SUM(G17:N17)</f>
        <v>7</v>
      </c>
      <c r="P17" s="21">
        <f>O17/8*10</f>
        <v>8.75</v>
      </c>
      <c r="R17" s="22">
        <v>8.5</v>
      </c>
      <c r="S17" s="23">
        <f>R17*3</f>
        <v>25.5</v>
      </c>
      <c r="U17" s="22">
        <v>18.5</v>
      </c>
      <c r="V17" s="23">
        <f>U17/20*30</f>
        <v>27.75</v>
      </c>
      <c r="W17" s="43">
        <v>2.5</v>
      </c>
      <c r="X17" s="43">
        <v>2.5</v>
      </c>
      <c r="Y17" s="22">
        <v>21</v>
      </c>
      <c r="Z17" s="21">
        <f>Y17/25*30</f>
        <v>25.2</v>
      </c>
      <c r="AB17" s="27">
        <f>P17+S17+Z17+V17+W17+X17</f>
        <v>92.2</v>
      </c>
      <c r="AC17" s="28" t="str">
        <f>IF(AB17&gt;=79.5,"A",IF(AB17&gt;=74.5,"B+",IF(AB17&gt;=69.5,"B",IF(AB17&gt;=64.5,"C+",IF(AB17&gt;=59.5,"C",IF(AB17&gt;=54.5,"D+",IF(AB17&gt;=44.5,"D",IF(AB17&lt;44.5,"FAIL"))))))))</f>
        <v>A</v>
      </c>
    </row>
    <row r="18" spans="2:29" ht="15.75" x14ac:dyDescent="0.25">
      <c r="B18" s="40">
        <v>7</v>
      </c>
      <c r="C18" s="40"/>
      <c r="D18" s="40">
        <v>6053020191</v>
      </c>
      <c r="E18" s="41" t="s">
        <v>77</v>
      </c>
      <c r="F18" s="41" t="s">
        <v>78</v>
      </c>
      <c r="G18" s="19">
        <v>0</v>
      </c>
      <c r="H18" s="19">
        <v>1</v>
      </c>
      <c r="I18" s="19">
        <v>1</v>
      </c>
      <c r="J18" s="19">
        <v>0</v>
      </c>
      <c r="K18" s="19">
        <v>1</v>
      </c>
      <c r="L18" s="19">
        <v>1</v>
      </c>
      <c r="M18" s="19">
        <v>1</v>
      </c>
      <c r="N18" s="19">
        <v>1</v>
      </c>
      <c r="O18" s="20">
        <f>SUM(G18:N18)</f>
        <v>6</v>
      </c>
      <c r="P18" s="21">
        <f>O18/8*10</f>
        <v>7.5</v>
      </c>
      <c r="R18" s="22">
        <v>8.5</v>
      </c>
      <c r="S18" s="23">
        <f>R18*3</f>
        <v>25.5</v>
      </c>
      <c r="U18" s="22">
        <v>14.5</v>
      </c>
      <c r="V18" s="23">
        <f>U18/20*30</f>
        <v>21.75</v>
      </c>
      <c r="W18" s="43"/>
      <c r="X18" s="43"/>
      <c r="Y18" s="22">
        <v>24</v>
      </c>
      <c r="Z18" s="21">
        <f>Y18/25*30</f>
        <v>28.799999999999997</v>
      </c>
      <c r="AB18" s="27">
        <f>P18+S18+Z18+V18+W18+X18</f>
        <v>83.55</v>
      </c>
      <c r="AC18" s="28" t="str">
        <f>IF(AB18&gt;=79.5,"A",IF(AB18&gt;=74.5,"B+",IF(AB18&gt;=69.5,"B",IF(AB18&gt;=64.5,"C+",IF(AB18&gt;=59.5,"C",IF(AB18&gt;=54.5,"D+",IF(AB18&gt;=44.5,"D",IF(AB18&lt;44.5,"FAIL"))))))))</f>
        <v>A</v>
      </c>
    </row>
    <row r="19" spans="2:29" ht="15.75" x14ac:dyDescent="0.25">
      <c r="B19" s="17">
        <v>10</v>
      </c>
      <c r="C19" s="17"/>
      <c r="D19" s="17">
        <v>6053020209</v>
      </c>
      <c r="E19" s="18" t="s">
        <v>79</v>
      </c>
      <c r="F19" s="18" t="s">
        <v>80</v>
      </c>
      <c r="G19" s="19">
        <v>1</v>
      </c>
      <c r="H19" s="19">
        <v>0</v>
      </c>
      <c r="I19" s="19">
        <v>1</v>
      </c>
      <c r="J19" s="19">
        <v>1</v>
      </c>
      <c r="K19" s="19">
        <v>1</v>
      </c>
      <c r="L19" s="19">
        <v>1</v>
      </c>
      <c r="M19" s="19">
        <v>1</v>
      </c>
      <c r="N19" s="19">
        <v>1</v>
      </c>
      <c r="O19" s="20">
        <f>SUM(G19:N19)</f>
        <v>7</v>
      </c>
      <c r="P19" s="21">
        <f>O19/8*10</f>
        <v>8.75</v>
      </c>
      <c r="R19" s="22">
        <v>7.5</v>
      </c>
      <c r="S19" s="23">
        <f>R19*3</f>
        <v>22.5</v>
      </c>
      <c r="U19" s="22">
        <v>17</v>
      </c>
      <c r="V19" s="23">
        <f>U19/20*30</f>
        <v>25.5</v>
      </c>
      <c r="W19" s="43"/>
      <c r="X19" s="43"/>
      <c r="Y19" s="22">
        <v>16</v>
      </c>
      <c r="Z19" s="21">
        <f>Y19/25*30</f>
        <v>19.2</v>
      </c>
      <c r="AB19" s="27">
        <f>P19+S19+Z19+V19+W19+X19</f>
        <v>75.95</v>
      </c>
      <c r="AC19" s="28" t="str">
        <f>IF(AB19&gt;=79.5,"A",IF(AB19&gt;=74.5,"B+",IF(AB19&gt;=69.5,"B",IF(AB19&gt;=64.5,"C+",IF(AB19&gt;=59.5,"C",IF(AB19&gt;=54.5,"D+",IF(AB19&gt;=44.5,"D",IF(AB19&lt;44.5,"FAIL"))))))))</f>
        <v>B+</v>
      </c>
    </row>
    <row r="20" spans="2:29" ht="15.75" x14ac:dyDescent="0.25">
      <c r="B20" s="40">
        <v>9</v>
      </c>
      <c r="C20" s="40"/>
      <c r="D20" s="40">
        <v>6053020258</v>
      </c>
      <c r="E20" s="41" t="s">
        <v>81</v>
      </c>
      <c r="F20" s="41" t="s">
        <v>82</v>
      </c>
      <c r="G20" s="19">
        <v>1</v>
      </c>
      <c r="H20" s="19">
        <v>1</v>
      </c>
      <c r="I20" s="19">
        <v>1</v>
      </c>
      <c r="J20" s="19">
        <v>1</v>
      </c>
      <c r="K20" s="19">
        <v>1</v>
      </c>
      <c r="L20" s="19">
        <v>1</v>
      </c>
      <c r="M20" s="19">
        <v>1</v>
      </c>
      <c r="N20" s="19">
        <v>1</v>
      </c>
      <c r="O20" s="20">
        <f>SUM(G20:N20)</f>
        <v>8</v>
      </c>
      <c r="P20" s="21">
        <f>O20/8*10</f>
        <v>10</v>
      </c>
      <c r="R20" s="22">
        <v>8</v>
      </c>
      <c r="S20" s="23">
        <f>R20*3</f>
        <v>24</v>
      </c>
      <c r="U20" s="22">
        <v>18</v>
      </c>
      <c r="V20" s="23">
        <f>U20/20*30</f>
        <v>27</v>
      </c>
      <c r="W20" s="43"/>
      <c r="X20" s="43"/>
      <c r="Y20" s="22">
        <v>14</v>
      </c>
      <c r="Z20" s="21">
        <f>Y20/25*30</f>
        <v>16.8</v>
      </c>
      <c r="AB20" s="27">
        <f>P20+S20+Z20+V20+W20+X20</f>
        <v>77.8</v>
      </c>
      <c r="AC20" s="28" t="str">
        <f>IF(AB20&gt;=79.5,"A",IF(AB20&gt;=74.5,"B+",IF(AB20&gt;=69.5,"B",IF(AB20&gt;=64.5,"C+",IF(AB20&gt;=59.5,"C",IF(AB20&gt;=54.5,"D+",IF(AB20&gt;=44.5,"D",IF(AB20&lt;44.5,"FAIL"))))))))</f>
        <v>B+</v>
      </c>
    </row>
    <row r="21" spans="2:29" ht="15.75" x14ac:dyDescent="0.25">
      <c r="B21" s="17">
        <v>8</v>
      </c>
      <c r="C21" s="17"/>
      <c r="D21" s="17">
        <v>6053020282</v>
      </c>
      <c r="E21" s="18" t="s">
        <v>83</v>
      </c>
      <c r="F21" s="18" t="s">
        <v>84</v>
      </c>
      <c r="G21" s="19">
        <v>1</v>
      </c>
      <c r="H21" s="19">
        <v>1</v>
      </c>
      <c r="I21" s="19">
        <v>0</v>
      </c>
      <c r="J21" s="19">
        <v>1</v>
      </c>
      <c r="K21" s="19">
        <v>0</v>
      </c>
      <c r="L21" s="19">
        <v>1</v>
      </c>
      <c r="M21" s="19">
        <v>1</v>
      </c>
      <c r="N21" s="19">
        <v>1</v>
      </c>
      <c r="O21" s="20">
        <f>SUM(G21:N21)</f>
        <v>6</v>
      </c>
      <c r="P21" s="21">
        <f>O21/8*10</f>
        <v>7.5</v>
      </c>
      <c r="R21" s="22">
        <v>8.5</v>
      </c>
      <c r="S21" s="23">
        <f>R21*3</f>
        <v>25.5</v>
      </c>
      <c r="U21" s="22">
        <v>15</v>
      </c>
      <c r="V21" s="23">
        <f>U21/20*30</f>
        <v>22.5</v>
      </c>
      <c r="W21" s="43"/>
      <c r="X21" s="43"/>
      <c r="Y21" s="22">
        <v>10</v>
      </c>
      <c r="Z21" s="21">
        <f>Y21/25*30</f>
        <v>12</v>
      </c>
      <c r="AB21" s="27">
        <f>P21+S21+Z21+V21+W21+X21</f>
        <v>67.5</v>
      </c>
      <c r="AC21" s="28" t="str">
        <f>IF(AB21&gt;=79.5,"A",IF(AB21&gt;=74.5,"B+",IF(AB21&gt;=69.5,"B",IF(AB21&gt;=64.5,"C+",IF(AB21&gt;=59.5,"C",IF(AB21&gt;=54.5,"D+",IF(AB21&gt;=44.5,"D",IF(AB21&lt;44.5,"FAIL"))))))))</f>
        <v>C+</v>
      </c>
    </row>
    <row r="22" spans="2:29" ht="15.75" x14ac:dyDescent="0.25">
      <c r="B22" s="40">
        <v>5</v>
      </c>
      <c r="C22" s="40"/>
      <c r="D22" s="40">
        <v>6053020308</v>
      </c>
      <c r="E22" s="41" t="s">
        <v>85</v>
      </c>
      <c r="F22" s="41" t="s">
        <v>86</v>
      </c>
      <c r="G22" s="19">
        <v>1</v>
      </c>
      <c r="H22" s="19">
        <v>1</v>
      </c>
      <c r="I22" s="19">
        <v>1</v>
      </c>
      <c r="J22" s="19">
        <v>1</v>
      </c>
      <c r="K22" s="19">
        <v>1</v>
      </c>
      <c r="L22" s="19">
        <v>1</v>
      </c>
      <c r="M22" s="19">
        <v>1</v>
      </c>
      <c r="N22" s="19">
        <v>1</v>
      </c>
      <c r="O22" s="20">
        <f>SUM(G22:N22)</f>
        <v>8</v>
      </c>
      <c r="P22" s="21">
        <f>O22/8*10</f>
        <v>10</v>
      </c>
      <c r="R22" s="22">
        <v>8</v>
      </c>
      <c r="S22" s="23">
        <f>R22*3</f>
        <v>24</v>
      </c>
      <c r="U22" s="22">
        <v>17.5</v>
      </c>
      <c r="V22" s="23">
        <f>U22/20*30</f>
        <v>26.25</v>
      </c>
      <c r="W22" s="43"/>
      <c r="X22" s="43"/>
      <c r="Y22" s="22">
        <v>20</v>
      </c>
      <c r="Z22" s="21">
        <f>Y22/25*30</f>
        <v>24</v>
      </c>
      <c r="AB22" s="27">
        <f>P22+S22+Z22+V22+W22+X22</f>
        <v>84.25</v>
      </c>
      <c r="AC22" s="28" t="str">
        <f>IF(AB22&gt;=79.5,"A",IF(AB22&gt;=74.5,"B+",IF(AB22&gt;=69.5,"B",IF(AB22&gt;=64.5,"C+",IF(AB22&gt;=59.5,"C",IF(AB22&gt;=54.5,"D+",IF(AB22&gt;=44.5,"D",IF(AB22&lt;44.5,"FAIL"))))))))</f>
        <v>A</v>
      </c>
    </row>
    <row r="23" spans="2:29" ht="15.75" x14ac:dyDescent="0.25">
      <c r="B23" s="17">
        <v>10</v>
      </c>
      <c r="C23" s="17"/>
      <c r="D23" s="17">
        <v>6053020316</v>
      </c>
      <c r="E23" s="18" t="s">
        <v>87</v>
      </c>
      <c r="F23" s="18" t="s">
        <v>88</v>
      </c>
      <c r="G23" s="19">
        <v>1</v>
      </c>
      <c r="H23" s="19">
        <v>0</v>
      </c>
      <c r="I23" s="19">
        <v>1</v>
      </c>
      <c r="J23" s="19">
        <v>1</v>
      </c>
      <c r="K23" s="19">
        <v>1</v>
      </c>
      <c r="L23" s="19">
        <v>1</v>
      </c>
      <c r="M23" s="19">
        <v>1</v>
      </c>
      <c r="N23" s="19">
        <v>1</v>
      </c>
      <c r="O23" s="20">
        <f>SUM(G23:N23)</f>
        <v>7</v>
      </c>
      <c r="P23" s="21">
        <f>O23/8*10</f>
        <v>8.75</v>
      </c>
      <c r="R23" s="22">
        <v>7.5</v>
      </c>
      <c r="S23" s="23">
        <f>R23*3</f>
        <v>22.5</v>
      </c>
      <c r="U23" s="22">
        <v>17</v>
      </c>
      <c r="V23" s="23">
        <f>U23/20*30</f>
        <v>25.5</v>
      </c>
      <c r="W23" s="43"/>
      <c r="X23" s="43"/>
      <c r="Y23" s="22">
        <v>20</v>
      </c>
      <c r="Z23" s="21">
        <f>Y23/25*30</f>
        <v>24</v>
      </c>
      <c r="AB23" s="27">
        <f>P23+S23+Z23+V23+W23+X23</f>
        <v>80.75</v>
      </c>
      <c r="AC23" s="28" t="str">
        <f>IF(AB23&gt;=79.5,"A",IF(AB23&gt;=74.5,"B+",IF(AB23&gt;=69.5,"B",IF(AB23&gt;=64.5,"C+",IF(AB23&gt;=59.5,"C",IF(AB23&gt;=54.5,"D+",IF(AB23&gt;=44.5,"D",IF(AB23&lt;44.5,"FAIL"))))))))</f>
        <v>A</v>
      </c>
    </row>
    <row r="24" spans="2:29" ht="15.75" x14ac:dyDescent="0.25">
      <c r="B24" s="17">
        <v>10</v>
      </c>
      <c r="C24" s="17"/>
      <c r="D24" s="17">
        <v>6053020340</v>
      </c>
      <c r="E24" s="18" t="s">
        <v>89</v>
      </c>
      <c r="F24" s="18" t="s">
        <v>90</v>
      </c>
      <c r="G24" s="19">
        <v>1</v>
      </c>
      <c r="H24" s="19">
        <v>0</v>
      </c>
      <c r="I24" s="19">
        <v>1</v>
      </c>
      <c r="J24" s="19">
        <v>0</v>
      </c>
      <c r="K24" s="19">
        <v>1</v>
      </c>
      <c r="L24" s="19">
        <v>1</v>
      </c>
      <c r="M24" s="19">
        <v>1</v>
      </c>
      <c r="N24" s="19">
        <v>1</v>
      </c>
      <c r="O24" s="20">
        <f>SUM(G24:N24)</f>
        <v>6</v>
      </c>
      <c r="P24" s="21">
        <f>O24/8*10</f>
        <v>7.5</v>
      </c>
      <c r="R24" s="22">
        <v>7.5</v>
      </c>
      <c r="S24" s="23">
        <f>R24*3</f>
        <v>22.5</v>
      </c>
      <c r="U24" s="22">
        <v>17</v>
      </c>
      <c r="V24" s="23">
        <f>U24/20*30</f>
        <v>25.5</v>
      </c>
      <c r="W24" s="43"/>
      <c r="X24" s="43"/>
      <c r="Y24" s="22">
        <v>16</v>
      </c>
      <c r="Z24" s="21">
        <f>Y24/25*30</f>
        <v>19.2</v>
      </c>
      <c r="AB24" s="27">
        <f>P24+S24+Z24+V24+W24+X24</f>
        <v>74.7</v>
      </c>
      <c r="AC24" s="28" t="str">
        <f>IF(AB24&gt;=79.5,"A",IF(AB24&gt;=74.5,"B+",IF(AB24&gt;=69.5,"B",IF(AB24&gt;=64.5,"C+",IF(AB24&gt;=59.5,"C",IF(AB24&gt;=54.5,"D+",IF(AB24&gt;=44.5,"D",IF(AB24&lt;44.5,"FAIL"))))))))</f>
        <v>B+</v>
      </c>
    </row>
    <row r="25" spans="2:29" ht="15.75" x14ac:dyDescent="0.25">
      <c r="B25" s="40">
        <v>9</v>
      </c>
      <c r="C25" s="40"/>
      <c r="D25" s="40">
        <v>6053020357</v>
      </c>
      <c r="E25" s="41" t="s">
        <v>91</v>
      </c>
      <c r="F25" s="41" t="s">
        <v>92</v>
      </c>
      <c r="G25" s="19">
        <v>1</v>
      </c>
      <c r="H25" s="19">
        <v>1</v>
      </c>
      <c r="I25" s="19">
        <v>0</v>
      </c>
      <c r="J25" s="19">
        <v>1</v>
      </c>
      <c r="K25" s="19">
        <v>0</v>
      </c>
      <c r="L25" s="19">
        <v>1</v>
      </c>
      <c r="M25" s="19">
        <v>1</v>
      </c>
      <c r="N25" s="19">
        <v>1</v>
      </c>
      <c r="O25" s="20">
        <f>SUM(G25:N25)</f>
        <v>6</v>
      </c>
      <c r="P25" s="21">
        <f>O25/8*10</f>
        <v>7.5</v>
      </c>
      <c r="R25" s="22">
        <v>8</v>
      </c>
      <c r="S25" s="23">
        <f>R25*3</f>
        <v>24</v>
      </c>
      <c r="U25" s="22">
        <v>18</v>
      </c>
      <c r="V25" s="23">
        <f>U25/20*30</f>
        <v>27</v>
      </c>
      <c r="W25" s="43"/>
      <c r="X25" s="43"/>
      <c r="Y25" s="22">
        <v>17</v>
      </c>
      <c r="Z25" s="21">
        <f>Y25/25*30</f>
        <v>20.400000000000002</v>
      </c>
      <c r="AB25" s="27">
        <f>P25+S25+Z25+V25+W25+X25</f>
        <v>78.900000000000006</v>
      </c>
      <c r="AC25" s="28" t="str">
        <f>IF(AB25&gt;=79.5,"A",IF(AB25&gt;=74.5,"B+",IF(AB25&gt;=69.5,"B",IF(AB25&gt;=64.5,"C+",IF(AB25&gt;=59.5,"C",IF(AB25&gt;=54.5,"D+",IF(AB25&gt;=44.5,"D",IF(AB25&lt;44.5,"FAIL"))))))))</f>
        <v>B+</v>
      </c>
    </row>
    <row r="26" spans="2:29" ht="15.75" x14ac:dyDescent="0.25">
      <c r="B26" s="40">
        <v>5</v>
      </c>
      <c r="C26" s="40"/>
      <c r="D26" s="40">
        <v>6053020365</v>
      </c>
      <c r="E26" s="41" t="s">
        <v>93</v>
      </c>
      <c r="F26" s="41" t="s">
        <v>94</v>
      </c>
      <c r="G26" s="19">
        <v>1</v>
      </c>
      <c r="H26" s="19">
        <v>1</v>
      </c>
      <c r="I26" s="19">
        <v>0</v>
      </c>
      <c r="J26" s="19">
        <v>1</v>
      </c>
      <c r="K26" s="19">
        <v>1</v>
      </c>
      <c r="L26" s="19">
        <v>1</v>
      </c>
      <c r="M26" s="19">
        <v>1</v>
      </c>
      <c r="N26" s="19">
        <v>1</v>
      </c>
      <c r="O26" s="20">
        <f>SUM(G26:N26)</f>
        <v>7</v>
      </c>
      <c r="P26" s="21">
        <f>O26/8*10</f>
        <v>8.75</v>
      </c>
      <c r="R26" s="22">
        <v>8</v>
      </c>
      <c r="S26" s="23">
        <f>R26*3</f>
        <v>24</v>
      </c>
      <c r="U26" s="22">
        <v>17.5</v>
      </c>
      <c r="V26" s="23">
        <f>U26/20*30</f>
        <v>26.25</v>
      </c>
      <c r="W26" s="43"/>
      <c r="X26" s="43"/>
      <c r="Y26" s="22">
        <v>16</v>
      </c>
      <c r="Z26" s="21">
        <f>Y26/25*30</f>
        <v>19.2</v>
      </c>
      <c r="AB26" s="27">
        <f>P26+S26+Z26+V26+W26+X26</f>
        <v>78.2</v>
      </c>
      <c r="AC26" s="28" t="str">
        <f>IF(AB26&gt;=79.5,"A",IF(AB26&gt;=74.5,"B+",IF(AB26&gt;=69.5,"B",IF(AB26&gt;=64.5,"C+",IF(AB26&gt;=59.5,"C",IF(AB26&gt;=54.5,"D+",IF(AB26&gt;=44.5,"D",IF(AB26&lt;44.5,"FAIL"))))))))</f>
        <v>B+</v>
      </c>
    </row>
    <row r="27" spans="2:29" ht="15.75" x14ac:dyDescent="0.25">
      <c r="B27" s="17">
        <v>4</v>
      </c>
      <c r="C27" s="17"/>
      <c r="D27" s="17">
        <v>6053520034</v>
      </c>
      <c r="E27" s="18" t="s">
        <v>95</v>
      </c>
      <c r="F27" s="18" t="s">
        <v>96</v>
      </c>
      <c r="G27" s="19">
        <v>1</v>
      </c>
      <c r="H27" s="19">
        <v>1</v>
      </c>
      <c r="I27" s="19">
        <v>1</v>
      </c>
      <c r="J27" s="19">
        <v>1</v>
      </c>
      <c r="K27" s="19">
        <v>1</v>
      </c>
      <c r="L27" s="19">
        <v>1</v>
      </c>
      <c r="M27" s="19">
        <v>1</v>
      </c>
      <c r="N27" s="19">
        <v>1</v>
      </c>
      <c r="O27" s="20">
        <f>SUM(G27:N27)</f>
        <v>8</v>
      </c>
      <c r="P27" s="21">
        <f>O27/8*10</f>
        <v>10</v>
      </c>
      <c r="R27" s="22">
        <v>9</v>
      </c>
      <c r="S27" s="23">
        <f>R27*3</f>
        <v>27</v>
      </c>
      <c r="U27" s="22">
        <v>16</v>
      </c>
      <c r="V27" s="23">
        <f>U27/20*30</f>
        <v>24</v>
      </c>
      <c r="W27" s="43"/>
      <c r="X27" s="43"/>
      <c r="Y27" s="22">
        <v>24</v>
      </c>
      <c r="Z27" s="21">
        <f>Y27/25*30</f>
        <v>28.799999999999997</v>
      </c>
      <c r="AB27" s="27">
        <f>P27+S27+Z27+V27+W27+X27</f>
        <v>89.8</v>
      </c>
      <c r="AC27" s="28" t="str">
        <f>IF(AB27&gt;=79.5,"A",IF(AB27&gt;=74.5,"B+",IF(AB27&gt;=69.5,"B",IF(AB27&gt;=64.5,"C+",IF(AB27&gt;=59.5,"C",IF(AB27&gt;=54.5,"D+",IF(AB27&gt;=44.5,"D",IF(AB27&lt;44.5,"FAIL"))))))))</f>
        <v>A</v>
      </c>
    </row>
    <row r="28" spans="2:29" ht="15.75" x14ac:dyDescent="0.25">
      <c r="B28" s="40">
        <v>7</v>
      </c>
      <c r="C28" s="40"/>
      <c r="D28" s="40">
        <v>6053520042</v>
      </c>
      <c r="E28" s="41" t="s">
        <v>97</v>
      </c>
      <c r="F28" s="41" t="s">
        <v>98</v>
      </c>
      <c r="G28" s="19">
        <v>1</v>
      </c>
      <c r="H28" s="19">
        <v>1</v>
      </c>
      <c r="I28" s="19">
        <v>1</v>
      </c>
      <c r="J28" s="19">
        <v>0</v>
      </c>
      <c r="K28" s="19">
        <v>1</v>
      </c>
      <c r="L28" s="19">
        <v>1</v>
      </c>
      <c r="M28" s="19">
        <v>1</v>
      </c>
      <c r="N28" s="19">
        <v>1</v>
      </c>
      <c r="O28" s="20">
        <f>SUM(G28:N28)</f>
        <v>7</v>
      </c>
      <c r="P28" s="21">
        <f>O28/8*10</f>
        <v>8.75</v>
      </c>
      <c r="R28" s="22">
        <v>8.5</v>
      </c>
      <c r="S28" s="23">
        <f>R28*3</f>
        <v>25.5</v>
      </c>
      <c r="U28" s="22">
        <v>14.5</v>
      </c>
      <c r="V28" s="23">
        <f>U28/20*30</f>
        <v>21.75</v>
      </c>
      <c r="W28" s="43"/>
      <c r="X28" s="43"/>
      <c r="Y28" s="22">
        <v>20</v>
      </c>
      <c r="Z28" s="21">
        <f>Y28/25*30</f>
        <v>24</v>
      </c>
      <c r="AB28" s="27">
        <f>P28+S28+Z28+V28+W28+X28</f>
        <v>80</v>
      </c>
      <c r="AC28" s="28" t="str">
        <f>IF(AB28&gt;=79.5,"A",IF(AB28&gt;=74.5,"B+",IF(AB28&gt;=69.5,"B",IF(AB28&gt;=64.5,"C+",IF(AB28&gt;=59.5,"C",IF(AB28&gt;=54.5,"D+",IF(AB28&gt;=44.5,"D",IF(AB28&lt;44.5,"FAIL"))))))))</f>
        <v>A</v>
      </c>
    </row>
    <row r="29" spans="2:29" ht="15.75" x14ac:dyDescent="0.25">
      <c r="B29" s="40">
        <v>7</v>
      </c>
      <c r="C29" s="40"/>
      <c r="D29" s="40">
        <v>6053520083</v>
      </c>
      <c r="E29" s="41" t="s">
        <v>99</v>
      </c>
      <c r="F29" s="41" t="s">
        <v>100</v>
      </c>
      <c r="G29" s="19">
        <v>0</v>
      </c>
      <c r="H29" s="19">
        <v>1</v>
      </c>
      <c r="I29" s="19">
        <v>0</v>
      </c>
      <c r="J29" s="19">
        <v>1</v>
      </c>
      <c r="K29" s="19">
        <v>1</v>
      </c>
      <c r="L29" s="19">
        <v>1</v>
      </c>
      <c r="M29" s="19">
        <v>1</v>
      </c>
      <c r="N29" s="19">
        <v>1</v>
      </c>
      <c r="O29" s="20">
        <f>SUM(G29:N29)</f>
        <v>6</v>
      </c>
      <c r="P29" s="21">
        <f>O29/8*10</f>
        <v>7.5</v>
      </c>
      <c r="R29" s="22">
        <v>8.5</v>
      </c>
      <c r="S29" s="23">
        <f>R29*3</f>
        <v>25.5</v>
      </c>
      <c r="U29" s="22">
        <v>14.5</v>
      </c>
      <c r="V29" s="23">
        <f>U29/20*30</f>
        <v>21.75</v>
      </c>
      <c r="W29" s="43"/>
      <c r="X29" s="43"/>
      <c r="Y29" s="22">
        <v>23</v>
      </c>
      <c r="Z29" s="21">
        <f>Y29/25*30</f>
        <v>27.6</v>
      </c>
      <c r="AB29" s="27">
        <f>P29+S29+Z29+V29+W29+X29</f>
        <v>82.35</v>
      </c>
      <c r="AC29" s="28" t="str">
        <f>IF(AB29&gt;=79.5,"A",IF(AB29&gt;=74.5,"B+",IF(AB29&gt;=69.5,"B",IF(AB29&gt;=64.5,"C+",IF(AB29&gt;=59.5,"C",IF(AB29&gt;=54.5,"D+",IF(AB29&gt;=44.5,"D",IF(AB29&lt;44.5,"FAIL"))))))))</f>
        <v>A</v>
      </c>
    </row>
    <row r="30" spans="2:29" ht="15.75" x14ac:dyDescent="0.25">
      <c r="B30" s="40">
        <v>5</v>
      </c>
      <c r="C30" s="40"/>
      <c r="D30" s="40">
        <v>6053520109</v>
      </c>
      <c r="E30" s="41" t="s">
        <v>101</v>
      </c>
      <c r="F30" s="41" t="s">
        <v>102</v>
      </c>
      <c r="G30" s="19">
        <v>1</v>
      </c>
      <c r="H30" s="19">
        <v>1</v>
      </c>
      <c r="I30" s="19">
        <v>1</v>
      </c>
      <c r="J30" s="19">
        <v>0</v>
      </c>
      <c r="K30" s="19">
        <v>1</v>
      </c>
      <c r="L30" s="19">
        <v>1</v>
      </c>
      <c r="M30" s="19">
        <v>1</v>
      </c>
      <c r="N30" s="19">
        <v>1</v>
      </c>
      <c r="O30" s="20">
        <f>SUM(G30:N30)</f>
        <v>7</v>
      </c>
      <c r="P30" s="21">
        <f>O30/8*10</f>
        <v>8.75</v>
      </c>
      <c r="R30" s="22">
        <v>8</v>
      </c>
      <c r="S30" s="23">
        <f>R30*3</f>
        <v>24</v>
      </c>
      <c r="U30" s="22">
        <v>17.5</v>
      </c>
      <c r="V30" s="23">
        <f>U30/20*30</f>
        <v>26.25</v>
      </c>
      <c r="W30" s="43"/>
      <c r="X30" s="43"/>
      <c r="Y30" s="22">
        <v>21</v>
      </c>
      <c r="Z30" s="21">
        <f>Y30/25*30</f>
        <v>25.2</v>
      </c>
      <c r="AB30" s="27">
        <f>P30+S30+Z30+V30+W30+X30</f>
        <v>84.2</v>
      </c>
      <c r="AC30" s="28" t="str">
        <f>IF(AB30&gt;=79.5,"A",IF(AB30&gt;=74.5,"B+",IF(AB30&gt;=69.5,"B",IF(AB30&gt;=64.5,"C+",IF(AB30&gt;=59.5,"C",IF(AB30&gt;=54.5,"D+",IF(AB30&gt;=44.5,"D",IF(AB30&lt;44.5,"FAIL"))))))))</f>
        <v>A</v>
      </c>
    </row>
    <row r="31" spans="2:29" ht="15.75" x14ac:dyDescent="0.25">
      <c r="B31" s="17"/>
      <c r="C31" s="17"/>
      <c r="D31" s="17">
        <v>6053520133</v>
      </c>
      <c r="E31" s="18" t="s">
        <v>103</v>
      </c>
      <c r="F31" s="18" t="s">
        <v>104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20">
        <f>SUM(G31:N31)</f>
        <v>0</v>
      </c>
      <c r="P31" s="21">
        <f>O31/8*10</f>
        <v>0</v>
      </c>
      <c r="R31" s="22"/>
      <c r="S31" s="23">
        <f>R31*3</f>
        <v>0</v>
      </c>
      <c r="U31" s="22">
        <v>0</v>
      </c>
      <c r="V31" s="23">
        <f>U31/20*30</f>
        <v>0</v>
      </c>
      <c r="W31" s="68"/>
      <c r="X31" s="68"/>
      <c r="Y31" s="22"/>
      <c r="Z31" s="21">
        <f>Y31/25*30</f>
        <v>0</v>
      </c>
      <c r="AB31" s="27">
        <f>P31+S31+Z31+V31+W31+X31</f>
        <v>0</v>
      </c>
      <c r="AC31" s="28" t="str">
        <f>IF(AB31&gt;=79.5,"A",IF(AB31&gt;=74.5,"B+",IF(AB31&gt;=69.5,"B",IF(AB31&gt;=64.5,"C+",IF(AB31&gt;=59.5,"C",IF(AB31&gt;=54.5,"D+",IF(AB31&gt;=44.5,"D",IF(AB31&lt;44.5,"FAIL"))))))))</f>
        <v>FAIL</v>
      </c>
    </row>
    <row r="32" spans="2:29" ht="15.75" x14ac:dyDescent="0.25">
      <c r="B32" s="40">
        <v>3</v>
      </c>
      <c r="C32" s="40"/>
      <c r="D32" s="40">
        <v>6153020034</v>
      </c>
      <c r="E32" s="41" t="s">
        <v>105</v>
      </c>
      <c r="F32" s="41" t="s">
        <v>106</v>
      </c>
      <c r="G32" s="19">
        <v>1</v>
      </c>
      <c r="H32" s="19">
        <v>1</v>
      </c>
      <c r="I32" s="19">
        <v>1</v>
      </c>
      <c r="J32" s="19">
        <v>1</v>
      </c>
      <c r="K32" s="19">
        <v>0</v>
      </c>
      <c r="L32" s="19">
        <v>1</v>
      </c>
      <c r="M32" s="19">
        <v>1</v>
      </c>
      <c r="N32" s="19">
        <v>1</v>
      </c>
      <c r="O32" s="20">
        <f>SUM(G32:N32)</f>
        <v>7</v>
      </c>
      <c r="P32" s="21">
        <f>O32/8*10</f>
        <v>8.75</v>
      </c>
      <c r="R32" s="22">
        <v>9</v>
      </c>
      <c r="S32" s="23">
        <f>R32*3</f>
        <v>27</v>
      </c>
      <c r="U32" s="22">
        <v>18.5</v>
      </c>
      <c r="V32" s="23">
        <f>U32/20*30</f>
        <v>27.75</v>
      </c>
      <c r="W32" s="43">
        <v>2.5</v>
      </c>
      <c r="X32" s="43"/>
      <c r="Y32" s="22">
        <v>22</v>
      </c>
      <c r="Z32" s="21">
        <f>Y32/25*30</f>
        <v>26.4</v>
      </c>
      <c r="AB32" s="27">
        <f>P32+S32+Z32+V32+W32+X32</f>
        <v>92.4</v>
      </c>
      <c r="AC32" s="28" t="str">
        <f>IF(AB32&gt;=79.5,"A",IF(AB32&gt;=74.5,"B+",IF(AB32&gt;=69.5,"B",IF(AB32&gt;=64.5,"C+",IF(AB32&gt;=59.5,"C",IF(AB32&gt;=54.5,"D+",IF(AB32&gt;=44.5,"D",IF(AB32&lt;44.5,"FAIL"))))))))</f>
        <v>A</v>
      </c>
    </row>
    <row r="33" spans="2:29" ht="15.75" x14ac:dyDescent="0.25">
      <c r="B33" s="17">
        <v>2</v>
      </c>
      <c r="C33" s="17"/>
      <c r="D33" s="17">
        <v>6153020042</v>
      </c>
      <c r="E33" s="18" t="s">
        <v>36</v>
      </c>
      <c r="F33" s="18" t="s">
        <v>37</v>
      </c>
      <c r="G33" s="19">
        <v>1</v>
      </c>
      <c r="H33" s="19">
        <v>1</v>
      </c>
      <c r="I33" s="19">
        <v>1</v>
      </c>
      <c r="J33" s="19">
        <v>1</v>
      </c>
      <c r="K33" s="19">
        <v>1</v>
      </c>
      <c r="L33" s="19">
        <v>1</v>
      </c>
      <c r="M33" s="19">
        <v>1</v>
      </c>
      <c r="N33" s="19">
        <v>1</v>
      </c>
      <c r="O33" s="20">
        <f>SUM(G33:N33)</f>
        <v>8</v>
      </c>
      <c r="P33" s="21">
        <f>O33/8*10</f>
        <v>10</v>
      </c>
      <c r="R33" s="22">
        <v>8.5</v>
      </c>
      <c r="S33" s="23">
        <f>R33*3</f>
        <v>25.5</v>
      </c>
      <c r="U33" s="22">
        <v>13.5</v>
      </c>
      <c r="V33" s="23">
        <f>U33/20*30</f>
        <v>20.25</v>
      </c>
      <c r="W33" s="43">
        <v>2.5</v>
      </c>
      <c r="X33" s="43"/>
      <c r="Y33" s="22">
        <v>21</v>
      </c>
      <c r="Z33" s="21">
        <f>Y33/25*30</f>
        <v>25.2</v>
      </c>
      <c r="AB33" s="27">
        <f>P33+S33+Z33+V33+W33+X33</f>
        <v>83.45</v>
      </c>
      <c r="AC33" s="28" t="str">
        <f>IF(AB33&gt;=79.5,"A",IF(AB33&gt;=74.5,"B+",IF(AB33&gt;=69.5,"B",IF(AB33&gt;=64.5,"C+",IF(AB33&gt;=59.5,"C",IF(AB33&gt;=54.5,"D+",IF(AB33&gt;=44.5,"D",IF(AB33&lt;44.5,"FAIL"))))))))</f>
        <v>A</v>
      </c>
    </row>
    <row r="34" spans="2:29" ht="15.75" x14ac:dyDescent="0.25">
      <c r="B34" s="40">
        <v>3</v>
      </c>
      <c r="C34" s="40"/>
      <c r="D34" s="40">
        <v>6153020091</v>
      </c>
      <c r="E34" s="41" t="s">
        <v>38</v>
      </c>
      <c r="F34" s="41" t="s">
        <v>39</v>
      </c>
      <c r="G34" s="19">
        <v>1</v>
      </c>
      <c r="H34" s="19">
        <v>1</v>
      </c>
      <c r="I34" s="19">
        <v>1</v>
      </c>
      <c r="J34" s="19">
        <v>1</v>
      </c>
      <c r="K34" s="19">
        <v>1</v>
      </c>
      <c r="L34" s="19">
        <v>1</v>
      </c>
      <c r="M34" s="19">
        <v>1</v>
      </c>
      <c r="N34" s="19">
        <v>1</v>
      </c>
      <c r="O34" s="20">
        <f>SUM(G34:N34)</f>
        <v>8</v>
      </c>
      <c r="P34" s="21">
        <f>O34/8*10</f>
        <v>10</v>
      </c>
      <c r="R34" s="22">
        <v>9</v>
      </c>
      <c r="S34" s="23">
        <f>R34*3</f>
        <v>27</v>
      </c>
      <c r="U34" s="22">
        <v>18.5</v>
      </c>
      <c r="V34" s="23">
        <f>U34/20*30</f>
        <v>27.75</v>
      </c>
      <c r="W34" s="43">
        <v>2.5</v>
      </c>
      <c r="X34" s="43"/>
      <c r="Y34" s="22">
        <v>19</v>
      </c>
      <c r="Z34" s="21">
        <f>Y34/25*30</f>
        <v>22.8</v>
      </c>
      <c r="AB34" s="27">
        <f>P34+S34+Z34+V34+W34+X34</f>
        <v>90.05</v>
      </c>
      <c r="AC34" s="28" t="str">
        <f>IF(AB34&gt;=79.5,"A",IF(AB34&gt;=74.5,"B+",IF(AB34&gt;=69.5,"B",IF(AB34&gt;=64.5,"C+",IF(AB34&gt;=59.5,"C",IF(AB34&gt;=54.5,"D+",IF(AB34&gt;=44.5,"D",IF(AB34&lt;44.5,"FAIL"))))))))</f>
        <v>A</v>
      </c>
    </row>
    <row r="35" spans="2:29" ht="15.75" x14ac:dyDescent="0.25">
      <c r="B35" s="40">
        <v>3</v>
      </c>
      <c r="C35" s="40"/>
      <c r="D35" s="40">
        <v>6153020141</v>
      </c>
      <c r="E35" s="41" t="s">
        <v>107</v>
      </c>
      <c r="F35" s="41" t="s">
        <v>108</v>
      </c>
      <c r="G35" s="19">
        <v>1</v>
      </c>
      <c r="H35" s="19">
        <v>1</v>
      </c>
      <c r="I35" s="19">
        <v>1</v>
      </c>
      <c r="J35" s="19">
        <v>1</v>
      </c>
      <c r="K35" s="19">
        <v>1</v>
      </c>
      <c r="L35" s="19">
        <v>1</v>
      </c>
      <c r="M35" s="19">
        <v>1</v>
      </c>
      <c r="N35" s="19">
        <v>1</v>
      </c>
      <c r="O35" s="20">
        <f>SUM(G35:N35)</f>
        <v>8</v>
      </c>
      <c r="P35" s="21">
        <f>O35/8*10</f>
        <v>10</v>
      </c>
      <c r="R35" s="22">
        <v>9</v>
      </c>
      <c r="S35" s="23">
        <f>R35*3</f>
        <v>27</v>
      </c>
      <c r="U35" s="22">
        <v>18.5</v>
      </c>
      <c r="V35" s="23">
        <f>U35/20*30</f>
        <v>27.75</v>
      </c>
      <c r="W35" s="43">
        <v>2.5</v>
      </c>
      <c r="X35" s="43"/>
      <c r="Y35" s="22">
        <v>19</v>
      </c>
      <c r="Z35" s="21">
        <f>Y35/25*30</f>
        <v>22.8</v>
      </c>
      <c r="AB35" s="27">
        <f>P35+S35+Z35+V35+W35+X35</f>
        <v>90.05</v>
      </c>
      <c r="AC35" s="28" t="str">
        <f>IF(AB35&gt;=79.5,"A",IF(AB35&gt;=74.5,"B+",IF(AB35&gt;=69.5,"B",IF(AB35&gt;=64.5,"C+",IF(AB35&gt;=59.5,"C",IF(AB35&gt;=54.5,"D+",IF(AB35&gt;=44.5,"D",IF(AB35&lt;44.5,"FAIL"))))))))</f>
        <v>A</v>
      </c>
    </row>
    <row r="36" spans="2:29" ht="15.75" x14ac:dyDescent="0.25">
      <c r="B36" s="40">
        <v>5</v>
      </c>
      <c r="C36" s="40"/>
      <c r="D36" s="40">
        <v>6153020216</v>
      </c>
      <c r="E36" s="41" t="s">
        <v>40</v>
      </c>
      <c r="F36" s="41" t="s">
        <v>41</v>
      </c>
      <c r="G36" s="19">
        <v>1</v>
      </c>
      <c r="H36" s="19">
        <v>1</v>
      </c>
      <c r="I36" s="19">
        <v>0</v>
      </c>
      <c r="J36" s="19">
        <v>1</v>
      </c>
      <c r="K36" s="19">
        <v>1</v>
      </c>
      <c r="L36" s="19">
        <v>1</v>
      </c>
      <c r="M36" s="19">
        <v>1</v>
      </c>
      <c r="N36" s="19">
        <v>1</v>
      </c>
      <c r="O36" s="20">
        <f>SUM(G36:N36)</f>
        <v>7</v>
      </c>
      <c r="P36" s="21">
        <f>O36/8*10</f>
        <v>8.75</v>
      </c>
      <c r="R36" s="22">
        <v>8</v>
      </c>
      <c r="S36" s="23">
        <f>R36*3</f>
        <v>24</v>
      </c>
      <c r="U36" s="22">
        <v>17.5</v>
      </c>
      <c r="V36" s="23">
        <f>U36/20*30</f>
        <v>26.25</v>
      </c>
      <c r="W36" s="43"/>
      <c r="X36" s="43"/>
      <c r="Y36" s="22">
        <v>19</v>
      </c>
      <c r="Z36" s="21">
        <f>Y36/25*30</f>
        <v>22.8</v>
      </c>
      <c r="AB36" s="27">
        <f>P36+S36+Z36+V36+W36+X36</f>
        <v>81.8</v>
      </c>
      <c r="AC36" s="28" t="str">
        <f>IF(AB36&gt;=79.5,"A",IF(AB36&gt;=74.5,"B+",IF(AB36&gt;=69.5,"B",IF(AB36&gt;=64.5,"C+",IF(AB36&gt;=59.5,"C",IF(AB36&gt;=54.5,"D+",IF(AB36&gt;=44.5,"D",IF(AB36&lt;44.5,"FAIL"))))))))</f>
        <v>A</v>
      </c>
    </row>
    <row r="37" spans="2:29" ht="15.75" x14ac:dyDescent="0.25">
      <c r="B37" s="17">
        <v>2</v>
      </c>
      <c r="C37" s="17"/>
      <c r="D37" s="17">
        <v>6153020224</v>
      </c>
      <c r="E37" s="18" t="s">
        <v>109</v>
      </c>
      <c r="F37" s="18" t="s">
        <v>110</v>
      </c>
      <c r="G37" s="19">
        <v>0</v>
      </c>
      <c r="H37" s="19">
        <v>1</v>
      </c>
      <c r="I37" s="19">
        <v>1</v>
      </c>
      <c r="J37" s="19">
        <v>1</v>
      </c>
      <c r="K37" s="19">
        <v>1</v>
      </c>
      <c r="L37" s="19">
        <v>1</v>
      </c>
      <c r="M37" s="19">
        <v>1</v>
      </c>
      <c r="N37" s="19">
        <v>1</v>
      </c>
      <c r="O37" s="20">
        <f>SUM(G37:N37)</f>
        <v>7</v>
      </c>
      <c r="P37" s="21">
        <f>O37/8*10</f>
        <v>8.75</v>
      </c>
      <c r="R37" s="22">
        <v>8.5</v>
      </c>
      <c r="S37" s="23">
        <f>R37*3</f>
        <v>25.5</v>
      </c>
      <c r="U37" s="22">
        <v>13.5</v>
      </c>
      <c r="V37" s="23">
        <f>U37/20*30</f>
        <v>20.25</v>
      </c>
      <c r="W37" s="43">
        <v>2.5</v>
      </c>
      <c r="X37" s="43"/>
      <c r="Y37" s="22">
        <v>16</v>
      </c>
      <c r="Z37" s="21">
        <f>Y37/25*30</f>
        <v>19.2</v>
      </c>
      <c r="AB37" s="27">
        <f>P37+S37+Z37+V37+W37+X37</f>
        <v>76.2</v>
      </c>
      <c r="AC37" s="28" t="str">
        <f>IF(AB37&gt;=79.5,"A",IF(AB37&gt;=74.5,"B+",IF(AB37&gt;=69.5,"B",IF(AB37&gt;=64.5,"C+",IF(AB37&gt;=59.5,"C",IF(AB37&gt;=54.5,"D+",IF(AB37&gt;=44.5,"D",IF(AB37&lt;44.5,"FAIL"))))))))</f>
        <v>B+</v>
      </c>
    </row>
    <row r="38" spans="2:29" ht="15.75" x14ac:dyDescent="0.25">
      <c r="B38" s="40">
        <v>1</v>
      </c>
      <c r="C38" s="40"/>
      <c r="D38" s="40">
        <v>6153020232</v>
      </c>
      <c r="E38" s="41" t="s">
        <v>111</v>
      </c>
      <c r="F38" s="41" t="s">
        <v>112</v>
      </c>
      <c r="G38" s="19">
        <v>0</v>
      </c>
      <c r="H38" s="19">
        <v>0</v>
      </c>
      <c r="I38" s="19">
        <v>1</v>
      </c>
      <c r="J38" s="19">
        <v>1</v>
      </c>
      <c r="K38" s="19">
        <v>1</v>
      </c>
      <c r="L38" s="19">
        <v>1</v>
      </c>
      <c r="M38" s="19">
        <v>1</v>
      </c>
      <c r="N38" s="19">
        <v>1</v>
      </c>
      <c r="O38" s="20">
        <f>SUM(G38:N38)</f>
        <v>6</v>
      </c>
      <c r="P38" s="21">
        <f>O38/8*10</f>
        <v>7.5</v>
      </c>
      <c r="R38" s="22">
        <v>6.5</v>
      </c>
      <c r="S38" s="23">
        <f>R38*3</f>
        <v>19.5</v>
      </c>
      <c r="U38" s="22">
        <v>12.5</v>
      </c>
      <c r="V38" s="23">
        <f>U38/20*30</f>
        <v>18.75</v>
      </c>
      <c r="W38" s="43"/>
      <c r="X38" s="43"/>
      <c r="Y38" s="22">
        <v>17</v>
      </c>
      <c r="Z38" s="21">
        <f>Y38/25*30</f>
        <v>20.400000000000002</v>
      </c>
      <c r="AB38" s="27">
        <f>P38+S38+Z38+V38+W38+X38</f>
        <v>66.150000000000006</v>
      </c>
      <c r="AC38" s="28" t="str">
        <f>IF(AB38&gt;=79.5,"A",IF(AB38&gt;=74.5,"B+",IF(AB38&gt;=69.5,"B",IF(AB38&gt;=64.5,"C+",IF(AB38&gt;=59.5,"C",IF(AB38&gt;=54.5,"D+",IF(AB38&gt;=44.5,"D",IF(AB38&lt;44.5,"FAIL"))))))))</f>
        <v>C+</v>
      </c>
    </row>
    <row r="39" spans="2:29" ht="15.75" x14ac:dyDescent="0.25">
      <c r="B39" s="40">
        <v>9</v>
      </c>
      <c r="C39" s="40"/>
      <c r="D39" s="40">
        <v>6153020273</v>
      </c>
      <c r="E39" s="41" t="s">
        <v>113</v>
      </c>
      <c r="F39" s="41" t="s">
        <v>114</v>
      </c>
      <c r="G39" s="19">
        <v>1</v>
      </c>
      <c r="H39" s="19">
        <v>1</v>
      </c>
      <c r="I39" s="19">
        <v>1</v>
      </c>
      <c r="J39" s="19">
        <v>1</v>
      </c>
      <c r="K39" s="19">
        <v>0</v>
      </c>
      <c r="L39" s="19">
        <v>1</v>
      </c>
      <c r="M39" s="19">
        <v>1</v>
      </c>
      <c r="N39" s="19">
        <v>1</v>
      </c>
      <c r="O39" s="20">
        <f>SUM(G39:N39)</f>
        <v>7</v>
      </c>
      <c r="P39" s="21">
        <f>O39/8*10</f>
        <v>8.75</v>
      </c>
      <c r="R39" s="22">
        <v>8</v>
      </c>
      <c r="S39" s="23">
        <f>R39*3</f>
        <v>24</v>
      </c>
      <c r="U39" s="22">
        <v>18</v>
      </c>
      <c r="V39" s="23">
        <f>U39/20*30</f>
        <v>27</v>
      </c>
      <c r="W39" s="43"/>
      <c r="X39" s="43"/>
      <c r="Y39" s="22">
        <v>21</v>
      </c>
      <c r="Z39" s="21">
        <f>Y39/25*30</f>
        <v>25.2</v>
      </c>
      <c r="AB39" s="27">
        <f>P39+S39+Z39+V39+W39+X39</f>
        <v>84.95</v>
      </c>
      <c r="AC39" s="28" t="str">
        <f>IF(AB39&gt;=79.5,"A",IF(AB39&gt;=74.5,"B+",IF(AB39&gt;=69.5,"B",IF(AB39&gt;=64.5,"C+",IF(AB39&gt;=59.5,"C",IF(AB39&gt;=54.5,"D+",IF(AB39&gt;=44.5,"D",IF(AB39&lt;44.5,"FAIL"))))))))</f>
        <v>A</v>
      </c>
    </row>
    <row r="40" spans="2:29" ht="15.75" x14ac:dyDescent="0.25">
      <c r="B40" s="40">
        <v>1</v>
      </c>
      <c r="C40" s="40"/>
      <c r="D40" s="40">
        <v>6153020299</v>
      </c>
      <c r="E40" s="41" t="s">
        <v>115</v>
      </c>
      <c r="F40" s="41" t="s">
        <v>116</v>
      </c>
      <c r="G40" s="19">
        <v>1</v>
      </c>
      <c r="H40" s="19">
        <v>1</v>
      </c>
      <c r="I40" s="19">
        <v>1</v>
      </c>
      <c r="J40" s="19">
        <v>0</v>
      </c>
      <c r="K40" s="19">
        <v>1</v>
      </c>
      <c r="L40" s="19">
        <v>1</v>
      </c>
      <c r="M40" s="19">
        <v>1</v>
      </c>
      <c r="N40" s="19">
        <v>1</v>
      </c>
      <c r="O40" s="20">
        <f>SUM(G40:N40)</f>
        <v>7</v>
      </c>
      <c r="P40" s="21">
        <f>O40/8*10</f>
        <v>8.75</v>
      </c>
      <c r="R40" s="22">
        <v>6.5</v>
      </c>
      <c r="S40" s="23">
        <f>R40*3</f>
        <v>19.5</v>
      </c>
      <c r="U40" s="22">
        <v>12.5</v>
      </c>
      <c r="V40" s="23">
        <f>U40/20*30</f>
        <v>18.75</v>
      </c>
      <c r="W40" s="43"/>
      <c r="X40" s="43"/>
      <c r="Y40" s="22">
        <v>14</v>
      </c>
      <c r="Z40" s="21">
        <f>Y40/25*30</f>
        <v>16.8</v>
      </c>
      <c r="AB40" s="27">
        <f>P40+S40+Z40+V40+W40+X40</f>
        <v>63.8</v>
      </c>
      <c r="AC40" s="28" t="str">
        <f>IF(AB40&gt;=79.5,"A",IF(AB40&gt;=74.5,"B+",IF(AB40&gt;=69.5,"B",IF(AB40&gt;=64.5,"C+",IF(AB40&gt;=59.5,"C",IF(AB40&gt;=54.5,"D+",IF(AB40&gt;=44.5,"D",IF(AB40&lt;44.5,"FAIL"))))))))</f>
        <v>C</v>
      </c>
    </row>
    <row r="41" spans="2:29" ht="15.75" x14ac:dyDescent="0.25">
      <c r="B41" s="17">
        <v>2</v>
      </c>
      <c r="C41" s="17"/>
      <c r="D41" s="17">
        <v>6153020315</v>
      </c>
      <c r="E41" s="18" t="s">
        <v>42</v>
      </c>
      <c r="F41" s="18" t="s">
        <v>43</v>
      </c>
      <c r="G41" s="19">
        <v>1</v>
      </c>
      <c r="H41" s="19">
        <v>1</v>
      </c>
      <c r="I41" s="19">
        <v>1</v>
      </c>
      <c r="J41" s="19">
        <v>1</v>
      </c>
      <c r="K41" s="19">
        <v>1</v>
      </c>
      <c r="L41" s="19">
        <v>1</v>
      </c>
      <c r="M41" s="19">
        <v>1</v>
      </c>
      <c r="N41" s="19">
        <v>1</v>
      </c>
      <c r="O41" s="20">
        <f>SUM(G41:N41)</f>
        <v>8</v>
      </c>
      <c r="P41" s="21">
        <f>O41/8*10</f>
        <v>10</v>
      </c>
      <c r="R41" s="22">
        <v>8.5</v>
      </c>
      <c r="S41" s="23">
        <f>R41*3</f>
        <v>25.5</v>
      </c>
      <c r="U41" s="22">
        <v>13.5</v>
      </c>
      <c r="V41" s="23">
        <f>U41/20*30</f>
        <v>20.25</v>
      </c>
      <c r="W41" s="43">
        <v>2.5</v>
      </c>
      <c r="X41" s="43"/>
      <c r="Y41" s="22">
        <v>22</v>
      </c>
      <c r="Z41" s="21">
        <f>Y41/25*30</f>
        <v>26.4</v>
      </c>
      <c r="AB41" s="27">
        <f>P41+S41+Z41+V41+W41+X41</f>
        <v>84.65</v>
      </c>
      <c r="AC41" s="28" t="str">
        <f>IF(AB41&gt;=79.5,"A",IF(AB41&gt;=74.5,"B+",IF(AB41&gt;=69.5,"B",IF(AB41&gt;=64.5,"C+",IF(AB41&gt;=59.5,"C",IF(AB41&gt;=54.5,"D+",IF(AB41&gt;=44.5,"D",IF(AB41&lt;44.5,"FAIL"))))))))</f>
        <v>A</v>
      </c>
    </row>
    <row r="42" spans="2:29" ht="15.75" x14ac:dyDescent="0.25">
      <c r="B42" s="17">
        <v>6</v>
      </c>
      <c r="C42" s="17"/>
      <c r="D42" s="17">
        <v>6153020380</v>
      </c>
      <c r="E42" s="18" t="s">
        <v>44</v>
      </c>
      <c r="F42" s="18" t="s">
        <v>45</v>
      </c>
      <c r="G42" s="19">
        <v>1</v>
      </c>
      <c r="H42" s="19">
        <v>1</v>
      </c>
      <c r="I42" s="19">
        <v>1</v>
      </c>
      <c r="J42" s="19">
        <v>1</v>
      </c>
      <c r="K42" s="19">
        <v>1</v>
      </c>
      <c r="L42" s="19">
        <v>1</v>
      </c>
      <c r="M42" s="19">
        <v>1</v>
      </c>
      <c r="N42" s="19">
        <v>1</v>
      </c>
      <c r="O42" s="20">
        <f>SUM(G42:N42)</f>
        <v>8</v>
      </c>
      <c r="P42" s="21">
        <f>O42/8*10</f>
        <v>10</v>
      </c>
      <c r="R42" s="22">
        <v>8.5</v>
      </c>
      <c r="S42" s="23">
        <f>R42*3</f>
        <v>25.5</v>
      </c>
      <c r="U42" s="22">
        <v>18.5</v>
      </c>
      <c r="V42" s="23">
        <f>U42/20*30</f>
        <v>27.75</v>
      </c>
      <c r="W42" s="43">
        <v>2.5</v>
      </c>
      <c r="X42" s="43"/>
      <c r="Y42" s="22">
        <v>14</v>
      </c>
      <c r="Z42" s="21">
        <f>Y42/25*30</f>
        <v>16.8</v>
      </c>
      <c r="AB42" s="27">
        <f>P42+S42+Z42+V42+W42+X42</f>
        <v>82.55</v>
      </c>
      <c r="AC42" s="28" t="str">
        <f>IF(AB42&gt;=79.5,"A",IF(AB42&gt;=74.5,"B+",IF(AB42&gt;=69.5,"B",IF(AB42&gt;=64.5,"C+",IF(AB42&gt;=59.5,"C",IF(AB42&gt;=54.5,"D+",IF(AB42&gt;=44.5,"D",IF(AB42&lt;44.5,"FAIL"))))))))</f>
        <v>A</v>
      </c>
    </row>
    <row r="43" spans="2:29" ht="15.75" x14ac:dyDescent="0.25">
      <c r="B43" s="40">
        <v>1</v>
      </c>
      <c r="C43" s="40"/>
      <c r="D43" s="40">
        <v>6153020398</v>
      </c>
      <c r="E43" s="41" t="s">
        <v>46</v>
      </c>
      <c r="F43" s="41" t="s">
        <v>47</v>
      </c>
      <c r="G43" s="19">
        <v>1</v>
      </c>
      <c r="H43" s="19">
        <v>1</v>
      </c>
      <c r="I43" s="19">
        <v>0</v>
      </c>
      <c r="J43" s="19">
        <v>1</v>
      </c>
      <c r="K43" s="19">
        <v>0</v>
      </c>
      <c r="L43" s="19">
        <v>1</v>
      </c>
      <c r="M43" s="19">
        <v>1</v>
      </c>
      <c r="N43" s="19">
        <v>1</v>
      </c>
      <c r="O43" s="20">
        <f>SUM(G43:N43)</f>
        <v>6</v>
      </c>
      <c r="P43" s="21">
        <f>O43/8*10</f>
        <v>7.5</v>
      </c>
      <c r="R43" s="22">
        <v>6.5</v>
      </c>
      <c r="S43" s="23">
        <f>R43*3</f>
        <v>19.5</v>
      </c>
      <c r="U43" s="22">
        <v>12.5</v>
      </c>
      <c r="V43" s="23">
        <f>U43/20*30</f>
        <v>18.75</v>
      </c>
      <c r="W43" s="43"/>
      <c r="X43" s="43"/>
      <c r="Y43" s="22">
        <v>17</v>
      </c>
      <c r="Z43" s="21">
        <f>Y43/25*30</f>
        <v>20.400000000000002</v>
      </c>
      <c r="AB43" s="27">
        <f>P43+S43+Z43+V43+W43+X43</f>
        <v>66.150000000000006</v>
      </c>
      <c r="AC43" s="28" t="str">
        <f>IF(AB43&gt;=79.5,"A",IF(AB43&gt;=74.5,"B+",IF(AB43&gt;=69.5,"B",IF(AB43&gt;=64.5,"C+",IF(AB43&gt;=59.5,"C",IF(AB43&gt;=54.5,"D+",IF(AB43&gt;=44.5,"D",IF(AB43&lt;44.5,"FAIL"))))))))</f>
        <v>C+</v>
      </c>
    </row>
    <row r="44" spans="2:29" ht="15.75" x14ac:dyDescent="0.25">
      <c r="B44" s="17">
        <v>2</v>
      </c>
      <c r="C44" s="17"/>
      <c r="D44" s="17">
        <v>6153020513</v>
      </c>
      <c r="E44" s="18" t="s">
        <v>117</v>
      </c>
      <c r="F44" s="18" t="s">
        <v>118</v>
      </c>
      <c r="G44" s="19">
        <v>1</v>
      </c>
      <c r="H44" s="19">
        <v>1</v>
      </c>
      <c r="I44" s="19">
        <v>1</v>
      </c>
      <c r="J44" s="19">
        <v>1</v>
      </c>
      <c r="K44" s="19">
        <v>1</v>
      </c>
      <c r="L44" s="19">
        <v>1</v>
      </c>
      <c r="M44" s="19">
        <v>1</v>
      </c>
      <c r="N44" s="19">
        <v>1</v>
      </c>
      <c r="O44" s="20">
        <f>SUM(G44:N44)</f>
        <v>8</v>
      </c>
      <c r="P44" s="21">
        <f>O44/8*10</f>
        <v>10</v>
      </c>
      <c r="R44" s="22">
        <v>8.5</v>
      </c>
      <c r="S44" s="23">
        <f>R44*3</f>
        <v>25.5</v>
      </c>
      <c r="U44" s="22">
        <v>13.5</v>
      </c>
      <c r="V44" s="23">
        <f>U44/20*30</f>
        <v>20.25</v>
      </c>
      <c r="W44" s="43">
        <v>2.5</v>
      </c>
      <c r="X44" s="43"/>
      <c r="Y44" s="22">
        <v>19</v>
      </c>
      <c r="Z44" s="21">
        <f>Y44/25*30</f>
        <v>22.8</v>
      </c>
      <c r="AB44" s="27">
        <f>P44+S44+Z44+V44+W44+X44</f>
        <v>81.05</v>
      </c>
      <c r="AC44" s="28" t="str">
        <f>IF(AB44&gt;=79.5,"A",IF(AB44&gt;=74.5,"B+",IF(AB44&gt;=69.5,"B",IF(AB44&gt;=64.5,"C+",IF(AB44&gt;=59.5,"C",IF(AB44&gt;=54.5,"D+",IF(AB44&gt;=44.5,"D",IF(AB44&lt;44.5,"FAIL"))))))))</f>
        <v>A</v>
      </c>
    </row>
    <row r="45" spans="2:29" ht="15.75" x14ac:dyDescent="0.25">
      <c r="B45" s="40">
        <v>3</v>
      </c>
      <c r="C45" s="40"/>
      <c r="D45" s="40">
        <v>6153020562</v>
      </c>
      <c r="E45" s="41" t="s">
        <v>119</v>
      </c>
      <c r="F45" s="41" t="s">
        <v>120</v>
      </c>
      <c r="G45" s="19">
        <v>1</v>
      </c>
      <c r="H45" s="19">
        <v>1</v>
      </c>
      <c r="I45" s="19">
        <v>1</v>
      </c>
      <c r="J45" s="19">
        <v>1</v>
      </c>
      <c r="K45" s="19">
        <v>1</v>
      </c>
      <c r="L45" s="19">
        <v>1</v>
      </c>
      <c r="M45" s="19">
        <v>1</v>
      </c>
      <c r="N45" s="19">
        <v>1</v>
      </c>
      <c r="O45" s="20">
        <f>SUM(G45:N45)</f>
        <v>8</v>
      </c>
      <c r="P45" s="21">
        <f>O45/8*10</f>
        <v>10</v>
      </c>
      <c r="R45" s="22">
        <v>9</v>
      </c>
      <c r="S45" s="23">
        <f>R45*3</f>
        <v>27</v>
      </c>
      <c r="U45" s="22">
        <v>18.5</v>
      </c>
      <c r="V45" s="23">
        <f>U45/20*30</f>
        <v>27.75</v>
      </c>
      <c r="W45" s="43">
        <v>2.5</v>
      </c>
      <c r="X45" s="43"/>
      <c r="Y45" s="22">
        <v>23</v>
      </c>
      <c r="Z45" s="21">
        <f>Y45/25*30</f>
        <v>27.6</v>
      </c>
      <c r="AB45" s="27">
        <f>P45+S45+Z45+V45+W45+X45</f>
        <v>94.85</v>
      </c>
      <c r="AC45" s="28" t="str">
        <f>IF(AB45&gt;=79.5,"A",IF(AB45&gt;=74.5,"B+",IF(AB45&gt;=69.5,"B",IF(AB45&gt;=64.5,"C+",IF(AB45&gt;=59.5,"C",IF(AB45&gt;=54.5,"D+",IF(AB45&gt;=44.5,"D",IF(AB45&lt;44.5,"FAIL"))))))))</f>
        <v>A</v>
      </c>
    </row>
    <row r="46" spans="2:29" ht="15.75" x14ac:dyDescent="0.25">
      <c r="B46" s="17">
        <v>2</v>
      </c>
      <c r="C46" s="17"/>
      <c r="D46" s="17">
        <v>6153020570</v>
      </c>
      <c r="E46" s="18" t="s">
        <v>121</v>
      </c>
      <c r="F46" s="18" t="s">
        <v>122</v>
      </c>
      <c r="G46" s="19">
        <v>1</v>
      </c>
      <c r="H46" s="19">
        <v>1</v>
      </c>
      <c r="I46" s="19">
        <v>1</v>
      </c>
      <c r="J46" s="19">
        <v>1</v>
      </c>
      <c r="K46" s="19">
        <v>1</v>
      </c>
      <c r="L46" s="19">
        <v>1</v>
      </c>
      <c r="M46" s="19">
        <v>1</v>
      </c>
      <c r="N46" s="19">
        <v>1</v>
      </c>
      <c r="O46" s="20">
        <f>SUM(G46:N46)</f>
        <v>8</v>
      </c>
      <c r="P46" s="21">
        <f>O46/8*10</f>
        <v>10</v>
      </c>
      <c r="R46" s="22">
        <v>8.5</v>
      </c>
      <c r="S46" s="23">
        <f>R46*3</f>
        <v>25.5</v>
      </c>
      <c r="U46" s="22">
        <v>13.5</v>
      </c>
      <c r="V46" s="23">
        <f>U46/20*30</f>
        <v>20.25</v>
      </c>
      <c r="W46" s="43">
        <v>2.5</v>
      </c>
      <c r="X46" s="43"/>
      <c r="Y46" s="22">
        <v>16</v>
      </c>
      <c r="Z46" s="21">
        <f>Y46/25*30</f>
        <v>19.2</v>
      </c>
      <c r="AB46" s="27">
        <f>P46+S46+Z46+V46+W46+X46</f>
        <v>77.45</v>
      </c>
      <c r="AC46" s="28" t="str">
        <f>IF(AB46&gt;=79.5,"A",IF(AB46&gt;=74.5,"B+",IF(AB46&gt;=69.5,"B",IF(AB46&gt;=64.5,"C+",IF(AB46&gt;=59.5,"C",IF(AB46&gt;=54.5,"D+",IF(AB46&gt;=44.5,"D",IF(AB46&lt;44.5,"FAIL"))))))))</f>
        <v>B+</v>
      </c>
    </row>
    <row r="47" spans="2:29" ht="15.75" x14ac:dyDescent="0.25">
      <c r="B47" s="17">
        <v>6</v>
      </c>
      <c r="C47" s="17"/>
      <c r="D47" s="17">
        <v>6253020603</v>
      </c>
      <c r="E47" s="18" t="s">
        <v>123</v>
      </c>
      <c r="F47" s="18" t="s">
        <v>124</v>
      </c>
      <c r="G47" s="19">
        <v>1</v>
      </c>
      <c r="H47" s="19">
        <v>1</v>
      </c>
      <c r="I47" s="19">
        <v>1</v>
      </c>
      <c r="J47" s="19">
        <v>1</v>
      </c>
      <c r="K47" s="19">
        <v>1</v>
      </c>
      <c r="L47" s="19">
        <v>1</v>
      </c>
      <c r="M47" s="19">
        <v>1</v>
      </c>
      <c r="N47" s="19">
        <v>1</v>
      </c>
      <c r="O47" s="20">
        <f>SUM(G47:N47)</f>
        <v>8</v>
      </c>
      <c r="P47" s="21">
        <f>O47/8*10</f>
        <v>10</v>
      </c>
      <c r="R47" s="22">
        <v>8.5</v>
      </c>
      <c r="S47" s="23">
        <f>R47*3</f>
        <v>25.5</v>
      </c>
      <c r="U47" s="22">
        <v>18.5</v>
      </c>
      <c r="V47" s="23">
        <f>U47/20*30</f>
        <v>27.75</v>
      </c>
      <c r="W47" s="49">
        <v>2.5</v>
      </c>
      <c r="X47" s="50">
        <v>2.5</v>
      </c>
      <c r="Y47" s="22">
        <v>22</v>
      </c>
      <c r="Z47" s="21">
        <f>Y47/25*30</f>
        <v>26.4</v>
      </c>
      <c r="AB47" s="27">
        <f>P47+S47+Z47+V47+W47+X47</f>
        <v>94.65</v>
      </c>
      <c r="AC47" s="28" t="str">
        <f>IF(AB47&gt;=79.5,"A",IF(AB47&gt;=74.5,"B+",IF(AB47&gt;=69.5,"B",IF(AB47&gt;=64.5,"C+",IF(AB47&gt;=59.5,"C",IF(AB47&gt;=54.5,"D+",IF(AB47&gt;=44.5,"D",IF(AB47&lt;44.5,"FAIL"))))))))</f>
        <v>A</v>
      </c>
    </row>
    <row r="56" spans="2:6" x14ac:dyDescent="0.25">
      <c r="B56" s="55" t="s">
        <v>25</v>
      </c>
      <c r="C56" s="55"/>
      <c r="D56" s="55"/>
      <c r="E56" s="55"/>
      <c r="F56" s="55"/>
    </row>
  </sheetData>
  <sortState ref="A5:AP47">
    <sortCondition ref="D5:D47"/>
  </sortState>
  <mergeCells count="6">
    <mergeCell ref="Y2:Z2"/>
    <mergeCell ref="AB2:AC2"/>
    <mergeCell ref="B56:F56"/>
    <mergeCell ref="U2:V2"/>
    <mergeCell ref="G2:P2"/>
    <mergeCell ref="R2:S2"/>
  </mergeCells>
  <phoneticPr fontId="2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A19" workbookViewId="0">
      <selection activeCell="O16" sqref="O16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6"/>
      <c r="C14" s="6"/>
      <c r="D14" s="1"/>
      <c r="E14" s="1"/>
      <c r="F14" s="1"/>
      <c r="G14" s="1"/>
      <c r="H14" s="1"/>
      <c r="I14" s="1"/>
      <c r="J14" s="1"/>
      <c r="K14" s="1"/>
      <c r="L14" s="1"/>
      <c r="M14" s="1"/>
      <c r="N14" s="62" t="s">
        <v>20</v>
      </c>
      <c r="O14" s="63"/>
    </row>
    <row r="15" spans="2:15" x14ac:dyDescent="0.25">
      <c r="B15" s="1"/>
      <c r="C15" s="1"/>
      <c r="D15" s="6"/>
      <c r="E15" s="6"/>
      <c r="F15" s="6"/>
      <c r="G15" s="6"/>
      <c r="H15" s="6"/>
      <c r="I15" s="6"/>
      <c r="J15" s="6"/>
      <c r="K15" s="6"/>
      <c r="L15" s="6"/>
      <c r="M15" s="6"/>
      <c r="N15" s="9"/>
      <c r="O15" s="10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9" t="s">
        <v>19</v>
      </c>
      <c r="O16" s="10">
        <f>COUNTIF(Scores!AC5:AC42,"A")</f>
        <v>25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9" t="s">
        <v>18</v>
      </c>
      <c r="O17" s="10">
        <f>COUNTIF(Scores!AC5:AC42,"B+")</f>
        <v>8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9" t="s">
        <v>13</v>
      </c>
      <c r="O18" s="10">
        <f>COUNTIF(Scores!AC5:AC42,"B")</f>
        <v>0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9" t="s">
        <v>14</v>
      </c>
      <c r="O19" s="10">
        <f>COUNTIF(Scores!AC5:AC42,"C+")</f>
        <v>2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9" t="s">
        <v>15</v>
      </c>
      <c r="O20" s="10">
        <f>COUNTIF(Scores!AC4:AC42,"C")</f>
        <v>1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9" t="s">
        <v>16</v>
      </c>
      <c r="O21" s="10">
        <f>COUNTIF(Scores!AC5:AC42,"D+")</f>
        <v>0</v>
      </c>
    </row>
    <row r="22" spans="2:15" x14ac:dyDescent="0.25">
      <c r="B22" s="1"/>
      <c r="C22" s="1"/>
      <c r="D22" s="3"/>
      <c r="E22" s="3"/>
      <c r="F22" s="3"/>
      <c r="G22" s="3"/>
      <c r="H22" s="3"/>
      <c r="I22" s="3"/>
      <c r="J22" s="3"/>
      <c r="K22" s="3"/>
      <c r="L22" s="3"/>
      <c r="M22" s="3"/>
      <c r="N22" s="9" t="s">
        <v>27</v>
      </c>
      <c r="O22" s="10">
        <f>COUNTIF(Scores!AC5:AC42,"D")</f>
        <v>0</v>
      </c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9" t="s">
        <v>17</v>
      </c>
      <c r="O23" s="10">
        <f>COUNTIF(Scores!AC5:AC42,"FAIL")</f>
        <v>2</v>
      </c>
    </row>
    <row r="24" spans="2:15" ht="15.7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1" t="s">
        <v>21</v>
      </c>
      <c r="O24" s="12">
        <f>COUNTIF(Scores!AC5:AC42,"I")</f>
        <v>0</v>
      </c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65" t="s">
        <v>33</v>
      </c>
      <c r="C31" s="66"/>
      <c r="D31" s="67"/>
      <c r="E31" s="8" t="e">
        <f>AVERAGE(Scores!#REF!)</f>
        <v>#REF!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64" t="s">
        <v>26</v>
      </c>
      <c r="C32" s="64"/>
      <c r="D32" s="64"/>
      <c r="E32" s="13" t="e">
        <f>AVERAGE(Scores!#REF!)</f>
        <v>#REF!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14" t="s">
        <v>24</v>
      </c>
      <c r="C33" s="14"/>
      <c r="D33" s="14"/>
      <c r="E33" s="14"/>
      <c r="F33" s="14"/>
      <c r="G33" s="14"/>
      <c r="H33" s="14"/>
      <c r="I33" s="1"/>
      <c r="J33" s="1"/>
      <c r="K33" s="1"/>
      <c r="L33" s="1"/>
      <c r="M33" s="1"/>
      <c r="N33" s="1"/>
      <c r="O33" s="1"/>
    </row>
    <row r="34" spans="2:15" x14ac:dyDescent="0.25">
      <c r="B34" s="1"/>
      <c r="N34" s="1"/>
      <c r="O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Gareth Finch</cp:lastModifiedBy>
  <dcterms:created xsi:type="dcterms:W3CDTF">2009-12-15T00:51:19Z</dcterms:created>
  <dcterms:modified xsi:type="dcterms:W3CDTF">2020-03-02T01:06:12Z</dcterms:modified>
</cp:coreProperties>
</file>