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60" windowWidth="15480" windowHeight="5388"/>
  </bookViews>
  <sheets>
    <sheet name="Scores" sheetId="1" r:id="rId1"/>
    <sheet name="Results summary" sheetId="2" r:id="rId2"/>
  </sheets>
  <definedNames>
    <definedName name="_xlnm._FilterDatabase" localSheetId="0" hidden="1">Scores!$A$5:$AA$11</definedName>
  </definedNames>
  <calcPr calcId="162913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O6" i="1"/>
  <c r="E31" i="2" l="1"/>
  <c r="P5" i="1"/>
  <c r="S5" i="1"/>
  <c r="V5" i="1"/>
  <c r="P15" i="1"/>
  <c r="S15" i="1"/>
  <c r="V15" i="1"/>
  <c r="P6" i="1"/>
  <c r="S6" i="1"/>
  <c r="V6" i="1"/>
  <c r="P25" i="1"/>
  <c r="S25" i="1"/>
  <c r="V25" i="1"/>
  <c r="P30" i="1"/>
  <c r="S30" i="1"/>
  <c r="V30" i="1"/>
  <c r="P7" i="1"/>
  <c r="S7" i="1"/>
  <c r="V7" i="1"/>
  <c r="P20" i="1"/>
  <c r="S20" i="1"/>
  <c r="V20" i="1"/>
  <c r="P26" i="1"/>
  <c r="S26" i="1"/>
  <c r="V26" i="1"/>
  <c r="P8" i="1"/>
  <c r="S8" i="1"/>
  <c r="V8" i="1"/>
  <c r="P27" i="1"/>
  <c r="S27" i="1"/>
  <c r="V27" i="1"/>
  <c r="P9" i="1"/>
  <c r="S9" i="1"/>
  <c r="V9" i="1"/>
  <c r="P21" i="1"/>
  <c r="S21" i="1"/>
  <c r="V21" i="1"/>
  <c r="P16" i="1"/>
  <c r="S16" i="1"/>
  <c r="V16" i="1"/>
  <c r="P22" i="1"/>
  <c r="S22" i="1"/>
  <c r="V22" i="1"/>
  <c r="P23" i="1"/>
  <c r="S23" i="1"/>
  <c r="V23" i="1"/>
  <c r="P17" i="1"/>
  <c r="S17" i="1"/>
  <c r="V17" i="1"/>
  <c r="P18" i="1"/>
  <c r="S18" i="1"/>
  <c r="V18" i="1"/>
  <c r="P28" i="1"/>
  <c r="S28" i="1"/>
  <c r="V28" i="1"/>
  <c r="P29" i="1"/>
  <c r="S29" i="1"/>
  <c r="V29" i="1"/>
  <c r="P19" i="1"/>
  <c r="S19" i="1"/>
  <c r="V19" i="1"/>
  <c r="P10" i="1"/>
  <c r="S10" i="1"/>
  <c r="V10" i="1"/>
  <c r="P11" i="1"/>
  <c r="S11" i="1"/>
  <c r="V11" i="1"/>
  <c r="P12" i="1"/>
  <c r="S12" i="1"/>
  <c r="V12" i="1"/>
  <c r="P13" i="1"/>
  <c r="S13" i="1"/>
  <c r="V13" i="1"/>
  <c r="P14" i="1"/>
  <c r="S14" i="1"/>
  <c r="V14" i="1"/>
  <c r="P24" i="1"/>
  <c r="S24" i="1"/>
  <c r="V24" i="1"/>
  <c r="Y14" i="1" l="1"/>
  <c r="Z14" i="1" s="1"/>
  <c r="Y18" i="1"/>
  <c r="Z18" i="1" s="1"/>
  <c r="Y22" i="1"/>
  <c r="Z22" i="1" s="1"/>
  <c r="Y20" i="1"/>
  <c r="Z20" i="1" s="1"/>
  <c r="Y19" i="1"/>
  <c r="Z19" i="1" s="1"/>
  <c r="Y8" i="1"/>
  <c r="Z8" i="1" s="1"/>
  <c r="Y21" i="1"/>
  <c r="Z21" i="1" s="1"/>
  <c r="Y11" i="1"/>
  <c r="Z11" i="1" s="1"/>
  <c r="Y30" i="1"/>
  <c r="Z30" i="1" s="1"/>
  <c r="Y24" i="1"/>
  <c r="Z24" i="1" s="1"/>
  <c r="Y12" i="1"/>
  <c r="Z12" i="1" s="1"/>
  <c r="Y28" i="1"/>
  <c r="Z28" i="1" s="1"/>
  <c r="Y23" i="1"/>
  <c r="Z23" i="1" s="1"/>
  <c r="Y16" i="1"/>
  <c r="Z16" i="1" s="1"/>
  <c r="Y26" i="1"/>
  <c r="Z26" i="1" s="1"/>
  <c r="Y25" i="1"/>
  <c r="Z25" i="1" s="1"/>
  <c r="Y13" i="1"/>
  <c r="Z13" i="1" s="1"/>
  <c r="Y10" i="1"/>
  <c r="Z10" i="1" s="1"/>
  <c r="Y29" i="1"/>
  <c r="Z29" i="1" s="1"/>
  <c r="Y17" i="1"/>
  <c r="Z17" i="1" s="1"/>
  <c r="Y9" i="1"/>
  <c r="Z9" i="1" s="1"/>
  <c r="Y7" i="1"/>
  <c r="Z7" i="1" s="1"/>
  <c r="Y15" i="1"/>
  <c r="Z15" i="1" s="1"/>
  <c r="Y27" i="1"/>
  <c r="Z27" i="1" s="1"/>
  <c r="Y5" i="1"/>
  <c r="Z5" i="1" s="1"/>
  <c r="Y6" i="1"/>
  <c r="Z6" i="1" s="1"/>
  <c r="O19" i="2" l="1"/>
  <c r="O23" i="2"/>
  <c r="O20" i="2"/>
  <c r="O24" i="2"/>
  <c r="O17" i="2"/>
  <c r="E32" i="2"/>
  <c r="O16" i="2"/>
  <c r="O22" i="2"/>
  <c r="O18" i="2"/>
  <c r="O21" i="2"/>
</calcChain>
</file>

<file path=xl/sharedStrings.xml><?xml version="1.0" encoding="utf-8"?>
<sst xmlns="http://schemas.openxmlformats.org/spreadsheetml/2006/main" count="144" uniqueCount="102">
  <si>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</si>
  <si>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</si>
  <si>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</si>
  <si>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</si>
  <si>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</si>
  <si>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</si>
  <si>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</si>
  <si>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</si>
  <si>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</si>
  <si>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</si>
  <si>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</si>
  <si>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</si>
  <si>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</si>
  <si>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</si>
  <si>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</si>
  <si>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</si>
  <si>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</si>
  <si>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</si>
  <si>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</si>
  <si>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</si>
  <si>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</si>
  <si>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</si>
  <si>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</si>
  <si>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</si>
  <si>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Average course score overall              (out of 100)</t>
  </si>
  <si>
    <t>D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</si>
  <si>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</si>
  <si>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</si>
  <si>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%</t>
  </si>
  <si>
    <t>First name (s)</t>
  </si>
  <si>
    <t>Exam</t>
  </si>
  <si>
    <t>L7</t>
  </si>
  <si>
    <t>L8</t>
  </si>
  <si>
    <t>/20</t>
  </si>
  <si>
    <t>Raw score</t>
  </si>
  <si>
    <t>Score</t>
  </si>
  <si>
    <t>/60</t>
  </si>
  <si>
    <t>/25</t>
  </si>
  <si>
    <t>Project</t>
  </si>
  <si>
    <t xml:space="preserve">Average score on the exam </t>
  </si>
  <si>
    <t>MOHAMMADHOSEIN</t>
  </si>
  <si>
    <t>MOHAMADZADEHTEHRANI</t>
  </si>
  <si>
    <t>JOSEPH</t>
  </si>
  <si>
    <t>NLEPE NLEPE</t>
  </si>
  <si>
    <t>LEWIS MARTIN</t>
  </si>
  <si>
    <t>BROWN</t>
  </si>
  <si>
    <t>ZIN MAUNG MAUNG ZAW</t>
  </si>
  <si>
    <t>DUANGKAMON</t>
  </si>
  <si>
    <t>THONGTUN</t>
  </si>
  <si>
    <t>NAN WIN PA</t>
  </si>
  <si>
    <t>JOLENE</t>
  </si>
  <si>
    <t>MAC DONALD</t>
  </si>
  <si>
    <t>KOHTA</t>
  </si>
  <si>
    <t>TAKAZAWA</t>
  </si>
  <si>
    <t>ABDINASIR MOHAMUD</t>
  </si>
  <si>
    <t>AHMED</t>
  </si>
  <si>
    <t>MARTYN WERNER</t>
  </si>
  <si>
    <t>KRUEGEL</t>
  </si>
  <si>
    <t>JASON DAVID</t>
  </si>
  <si>
    <t>ALAVI</t>
  </si>
  <si>
    <t>BENJAMIN JAMES</t>
  </si>
  <si>
    <t>MURPHY</t>
  </si>
  <si>
    <t>ALASTAIR JAMES</t>
  </si>
  <si>
    <t>PATTERSON</t>
  </si>
  <si>
    <t>ALINLADAH</t>
  </si>
  <si>
    <t>MEEPIEN</t>
  </si>
  <si>
    <t>CHUTIKAN</t>
  </si>
  <si>
    <t>SUKONTASINGHA</t>
  </si>
  <si>
    <t>KAPIL</t>
  </si>
  <si>
    <t>DAYA</t>
  </si>
  <si>
    <t>GUNTAPORN</t>
  </si>
  <si>
    <t>SANJAISRI</t>
  </si>
  <si>
    <t>JAMES LAWRENCE</t>
  </si>
  <si>
    <t>MALKIN</t>
  </si>
  <si>
    <t>JONATHAN CYRIL MARTIN</t>
  </si>
  <si>
    <t>LEPAROUX</t>
  </si>
  <si>
    <t>KETSIRI</t>
  </si>
  <si>
    <t>SINTHOPWICHANON</t>
  </si>
  <si>
    <t>MARKUS</t>
  </si>
  <si>
    <t>BRAUN</t>
  </si>
  <si>
    <t>SIYABONGA THABO</t>
  </si>
  <si>
    <t>NTULI</t>
  </si>
  <si>
    <t>TIMOTHY LEONARD</t>
  </si>
  <si>
    <t>KELLEHER</t>
  </si>
  <si>
    <t>UZMA</t>
  </si>
  <si>
    <t>MALENG</t>
  </si>
  <si>
    <t>DEAN</t>
  </si>
  <si>
    <t>SRIRINTUSED</t>
  </si>
  <si>
    <t>MA. BERNADETTE</t>
  </si>
  <si>
    <t>VIRAY</t>
  </si>
  <si>
    <t>L9</t>
  </si>
  <si>
    <t>/9</t>
  </si>
  <si>
    <t>G</t>
  </si>
  <si>
    <t>Largely a summary, parts copied and pasted</t>
  </si>
  <si>
    <t>Very well thought out project, using the music from the book as a way to relate the characters/relationships</t>
  </si>
  <si>
    <t>E</t>
  </si>
  <si>
    <t>Excellent project, with a well thought out presentation and clear attention to detail</t>
  </si>
  <si>
    <t>Nice fold out poster, with good depth on many aspects</t>
  </si>
  <si>
    <t>Very nice presentation and effort, but some parts copied and pasted</t>
  </si>
  <si>
    <t>A well written, well summarised project with good effort</t>
  </si>
  <si>
    <t>H</t>
  </si>
  <si>
    <t>Good poster project, well presented and covered various aspects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</si>
</sst>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sz val="16"/>
      <name val="BrowalliaUPC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2" borderId="1" applyBorder="0">
      <protection locked="0"/>
    </xf>
    <xf numFmtId="0" fontId="17" fillId="0" borderId="0"/>
    <xf numFmtId="0" fontId="1" fillId="0" borderId="0"/>
    <xf numFmtId="0" fontId="18" fillId="0" borderId="0"/>
    <xf numFmtId="0" fontId="1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8" fillId="3" borderId="4" xfId="0" applyNumberFormat="1" applyFont="1" applyFill="1" applyBorder="1" applyAlignment="1" applyProtection="1">
      <alignment wrapText="1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 applyProtection="1">
      <alignment horizontal="center"/>
    </xf>
    <xf numFmtId="0" fontId="8" fillId="2" borderId="2" xfId="1" applyFont="1" applyBorder="1" applyAlignment="1">
      <alignment horizontal="center"/>
      <protection locked="0"/>
    </xf>
    <xf numFmtId="0" fontId="12" fillId="10" borderId="2" xfId="0" applyFont="1" applyFill="1" applyBorder="1" applyAlignment="1" applyProtection="1">
      <alignment horizontal="center"/>
    </xf>
    <xf numFmtId="164" fontId="12" fillId="10" borderId="2" xfId="0" applyNumberFormat="1" applyFont="1" applyFill="1" applyBorder="1" applyAlignment="1" applyProtection="1">
      <alignment horizontal="center"/>
    </xf>
    <xf numFmtId="164" fontId="3" fillId="10" borderId="2" xfId="0" applyNumberFormat="1" applyFont="1" applyFill="1" applyBorder="1" applyAlignment="1" applyProtection="1">
      <alignment horizontal="center" wrapText="1"/>
    </xf>
    <xf numFmtId="14" fontId="8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4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6" xfId="4" applyFont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8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6">
    <cellStyle name="Normal" xfId="0" builtinId="0"/>
    <cellStyle name="Normal 2" xfId="4"/>
    <cellStyle name="Normal 3 2 2" xfId="3"/>
    <cellStyle name="Normal 5" xfId="5"/>
    <cellStyle name="Normal 7" xfId="2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8A0-46F1-81B1-5229247947EA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0-46F1-81B1-5229247947EA}"/>
                </c:ext>
              </c:extLst>
            </c:dLbl>
            <c:dLbl>
              <c:idx val="1"/>
              <c:layout>
                <c:manualLayout>
                  <c:x val="3.7896862082523255E-2"/>
                  <c:y val="1.9700712766354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0-46F1-81B1-5229247947EA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0-46F1-81B1-5229247947EA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3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0-46F1-81B1-5229247947EA}"/>
                </c:ext>
              </c:extLst>
            </c:dLbl>
            <c:dLbl>
              <c:idx val="4"/>
              <c:layout>
                <c:manualLayout>
                  <c:x val="-2.2165265779024744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0-46F1-81B1-5229247947EA}"/>
                </c:ext>
              </c:extLst>
            </c:dLbl>
            <c:dLbl>
              <c:idx val="5"/>
              <c:layout>
                <c:manualLayout>
                  <c:x val="-2.4973275101746004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A0-46F1-81B1-5229247947EA}"/>
                </c:ext>
              </c:extLst>
            </c:dLbl>
            <c:dLbl>
              <c:idx val="6"/>
              <c:layout>
                <c:manualLayout>
                  <c:x val="1.543987163547879E-2"/>
                  <c:y val="-0.13551541839260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0-46F1-81B1-5229247947EA}"/>
                </c:ext>
              </c:extLst>
            </c:dLbl>
            <c:dLbl>
              <c:idx val="7"/>
              <c:layout>
                <c:manualLayout>
                  <c:x val="7.8374261921713539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A0-46F1-81B1-5229247947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A0-46F1-81B1-522924794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795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54" l="0.70000000000000062" r="0.70000000000000062" t="0.75000000000001454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548355</xdr:colOff>
      <xdr:row>32</xdr:row>
      <xdr:rowOff>50072</xdr:rowOff>
    </xdr:from>
    <xdr:to>
      <xdr:col>2</xdr:col>
      <xdr:colOff>548355</xdr:colOff>
      <xdr:row>35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0.12011</cdr:x>
      <cdr:y>0.01528</cdr:y>
    </cdr:from>
    <cdr:to>
      <cdr:x>0.78543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7726" y="61419"/>
          <a:ext cx="4695860" cy="6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3705 Evening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 Class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 (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Class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 2017)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"/>
  <sheetViews>
    <sheetView tabSelected="1" topLeftCell="A10" zoomScaleNormal="100" workbookViewId="0">
      <pane xSplit="5" topLeftCell="F1" activePane="topRight" state="frozen"/>
      <selection pane="topRight" activeCell="N16" sqref="N16"/>
    </sheetView>
  </sheetViews>
  <sheetFormatPr defaultColWidth="9.109375" defaultRowHeight="14.4" x14ac:dyDescent="0.3"/>
  <cols>
    <col min="1" max="1" width="11.6640625" style="2" bestFit="1" customWidth="1"/>
    <col min="2" max="2" width="11.6640625" style="2" customWidth="1"/>
    <col min="3" max="3" width="12.44140625" style="2" bestFit="1" customWidth="1"/>
    <col min="4" max="4" width="28.109375" style="1" bestFit="1" customWidth="1"/>
    <col min="5" max="5" width="28.44140625" style="1" bestFit="1" customWidth="1"/>
    <col min="6" max="14" width="4.33203125" style="1" customWidth="1"/>
    <col min="15" max="15" width="5.88671875" style="1" bestFit="1" customWidth="1"/>
    <col min="16" max="16" width="5.5546875" style="1" bestFit="1" customWidth="1"/>
    <col min="17" max="17" width="1.88671875" customWidth="1"/>
    <col min="18" max="19" width="12.5546875" customWidth="1"/>
    <col min="20" max="20" width="3.109375" customWidth="1"/>
    <col min="21" max="22" width="12.5546875" customWidth="1"/>
    <col min="23" max="23" width="2.33203125" customWidth="1"/>
    <col min="24" max="24" width="1.6640625" customWidth="1"/>
    <col min="25" max="25" width="11.6640625" style="1" bestFit="1" customWidth="1"/>
    <col min="26" max="26" width="7.88671875" style="1" customWidth="1"/>
    <col min="27" max="27" width="37" style="1" bestFit="1" customWidth="1"/>
    <col min="28" max="30" width="17.88671875" style="1" customWidth="1"/>
    <col min="31" max="31" width="17.5546875" style="1" customWidth="1"/>
    <col min="32" max="38" width="9.109375" style="1"/>
    <col min="39" max="39" width="6.88671875" style="1" customWidth="1"/>
    <col min="40" max="16384" width="9.109375" style="1"/>
  </cols>
  <sheetData>
    <row r="2" spans="1:27" ht="17.399999999999999" x14ac:dyDescent="0.3">
      <c r="A2" s="12"/>
      <c r="B2" s="12" t="s">
        <v>0</v>
      </c>
      <c r="C2" s="12" t="s">
        <v>26</v>
      </c>
      <c r="D2" s="12" t="s">
        <v>29</v>
      </c>
      <c r="E2" s="12" t="s">
        <v>1</v>
      </c>
      <c r="F2" s="24" t="s">
        <v>2</v>
      </c>
      <c r="G2" s="7"/>
      <c r="H2" s="7"/>
      <c r="I2" s="7"/>
      <c r="J2" s="7"/>
      <c r="K2" s="7"/>
      <c r="L2" s="7"/>
      <c r="M2" s="7"/>
      <c r="N2" s="7"/>
      <c r="O2" s="7"/>
      <c r="P2" s="8"/>
      <c r="R2" s="32" t="s">
        <v>38</v>
      </c>
      <c r="S2" s="32" t="s">
        <v>38</v>
      </c>
      <c r="U2" s="49" t="s">
        <v>30</v>
      </c>
      <c r="V2" s="47"/>
      <c r="Y2" s="46" t="s">
        <v>3</v>
      </c>
      <c r="Z2" s="47"/>
    </row>
    <row r="3" spans="1:27" ht="23.4" x14ac:dyDescent="0.6">
      <c r="A3" s="13"/>
      <c r="B3" s="13"/>
      <c r="C3" s="13"/>
      <c r="D3" s="14"/>
      <c r="E3" s="15"/>
      <c r="F3" s="11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31</v>
      </c>
      <c r="M3" s="3" t="s">
        <v>32</v>
      </c>
      <c r="N3" s="3" t="s">
        <v>90</v>
      </c>
      <c r="O3" s="29" t="s">
        <v>21</v>
      </c>
      <c r="P3" s="36" t="s">
        <v>22</v>
      </c>
      <c r="R3" s="30" t="s">
        <v>34</v>
      </c>
      <c r="S3" s="37" t="s">
        <v>28</v>
      </c>
      <c r="U3" s="30" t="s">
        <v>35</v>
      </c>
      <c r="V3" s="37" t="s">
        <v>28</v>
      </c>
      <c r="Y3" s="25" t="s">
        <v>3</v>
      </c>
      <c r="Z3" s="25" t="s">
        <v>10</v>
      </c>
    </row>
    <row r="4" spans="1:27" x14ac:dyDescent="0.3">
      <c r="O4" s="2" t="s">
        <v>91</v>
      </c>
      <c r="P4" s="2" t="s">
        <v>33</v>
      </c>
      <c r="R4" s="10" t="s">
        <v>33</v>
      </c>
      <c r="S4" s="10" t="s">
        <v>33</v>
      </c>
      <c r="U4" s="10" t="s">
        <v>37</v>
      </c>
      <c r="V4" s="10" t="s">
        <v>36</v>
      </c>
      <c r="Y4" s="2" t="s">
        <v>11</v>
      </c>
    </row>
    <row r="5" spans="1:27" ht="18.75" customHeight="1" x14ac:dyDescent="0.3">
      <c r="A5" s="38">
        <v>1</v>
      </c>
      <c r="B5" s="45" t="s">
        <v>16</v>
      </c>
      <c r="C5" s="39">
        <v>5453520297</v>
      </c>
      <c r="D5" s="40" t="s">
        <v>40</v>
      </c>
      <c r="E5" s="41" t="s">
        <v>41</v>
      </c>
      <c r="F5" s="6">
        <v>1</v>
      </c>
      <c r="G5" s="6">
        <v>0</v>
      </c>
      <c r="H5" s="6">
        <v>1</v>
      </c>
      <c r="I5" s="6">
        <v>0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4">
        <f>SUM(F5:N5)</f>
        <v>7</v>
      </c>
      <c r="P5" s="35">
        <f>O5/9*20</f>
        <v>15.555555555555555</v>
      </c>
      <c r="Q5" s="26"/>
      <c r="R5" s="31">
        <v>0</v>
      </c>
      <c r="S5" s="33">
        <f t="shared" ref="S5:S30" si="0">R5</f>
        <v>0</v>
      </c>
      <c r="U5" s="31">
        <v>21</v>
      </c>
      <c r="V5" s="34">
        <f t="shared" ref="V5:V30" si="1">U5/25*60</f>
        <v>50.4</v>
      </c>
      <c r="X5" s="5"/>
      <c r="Y5" s="27">
        <f>P5+V5+S5</f>
        <v>65.955555555555549</v>
      </c>
      <c r="Z5" s="28" t="str">
        <f t="shared" ref="Z5:Z30" si="2">IF(Y5&gt;=79.5,"A",IF(Y5&gt;=74.5,"B+",IF(Y5&gt;=69.5,"B",IF(Y5&gt;=64.5,"C+",IF(Y5&gt;=59.5,"C",IF(Y5&gt;=54.5,"D+",IF(Y5&gt;=44.5,"D",IF(Y5&lt;44.5,"FAIL"))))))))</f>
        <v>C+</v>
      </c>
      <c r="AA5" s="1" t="s">
        <v>98</v>
      </c>
    </row>
    <row r="6" spans="1:27" ht="18.75" customHeight="1" x14ac:dyDescent="0.3">
      <c r="A6" s="42">
        <v>2</v>
      </c>
      <c r="B6" s="42" t="s">
        <v>16</v>
      </c>
      <c r="C6" s="39">
        <v>5553020594</v>
      </c>
      <c r="D6" s="40" t="s">
        <v>42</v>
      </c>
      <c r="E6" s="41" t="s">
        <v>43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4">
        <f>SUM(F6:N6)</f>
        <v>9</v>
      </c>
      <c r="P6" s="35">
        <f t="shared" ref="P6:P30" si="3">O6/9*20</f>
        <v>20</v>
      </c>
      <c r="Q6" s="26"/>
      <c r="R6" s="31">
        <v>0</v>
      </c>
      <c r="S6" s="33">
        <f t="shared" si="0"/>
        <v>0</v>
      </c>
      <c r="U6" s="31">
        <v>20</v>
      </c>
      <c r="V6" s="34">
        <f t="shared" si="1"/>
        <v>48</v>
      </c>
      <c r="X6" s="5"/>
      <c r="Y6" s="27">
        <f t="shared" ref="Y6:Y30" si="4">P6+V6+S6</f>
        <v>68</v>
      </c>
      <c r="Z6" s="28" t="str">
        <f t="shared" si="2"/>
        <v>C+</v>
      </c>
      <c r="AA6" s="1" t="s">
        <v>98</v>
      </c>
    </row>
    <row r="7" spans="1:27" ht="18.75" customHeight="1" x14ac:dyDescent="0.3">
      <c r="A7" s="42">
        <v>3</v>
      </c>
      <c r="B7" s="42" t="s">
        <v>14</v>
      </c>
      <c r="C7" s="39">
        <v>5553020719</v>
      </c>
      <c r="D7" s="40" t="s">
        <v>44</v>
      </c>
      <c r="E7" s="41" t="s">
        <v>45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0</v>
      </c>
      <c r="M7" s="6">
        <v>1</v>
      </c>
      <c r="N7" s="6">
        <v>1</v>
      </c>
      <c r="O7" s="4">
        <f t="shared" ref="O7:O30" si="5">SUM(F7:N7)</f>
        <v>8</v>
      </c>
      <c r="P7" s="35">
        <f t="shared" si="3"/>
        <v>17.777777777777779</v>
      </c>
      <c r="Q7" s="26"/>
      <c r="R7" s="31">
        <v>16</v>
      </c>
      <c r="S7" s="33">
        <f t="shared" si="0"/>
        <v>16</v>
      </c>
      <c r="U7" s="31">
        <v>24</v>
      </c>
      <c r="V7" s="34">
        <f t="shared" si="1"/>
        <v>57.599999999999994</v>
      </c>
      <c r="X7" s="5"/>
      <c r="Y7" s="27">
        <f t="shared" si="4"/>
        <v>91.377777777777766</v>
      </c>
      <c r="Z7" s="28" t="str">
        <f t="shared" si="2"/>
        <v>A</v>
      </c>
    </row>
    <row r="8" spans="1:27" ht="18.75" customHeight="1" x14ac:dyDescent="0.3">
      <c r="A8" s="42">
        <v>4</v>
      </c>
      <c r="B8" s="42" t="s">
        <v>16</v>
      </c>
      <c r="C8" s="39">
        <v>5553020727</v>
      </c>
      <c r="D8" s="40" t="s">
        <v>46</v>
      </c>
      <c r="E8" s="41"/>
      <c r="F8" s="6">
        <v>0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4">
        <f t="shared" si="5"/>
        <v>8</v>
      </c>
      <c r="P8" s="35">
        <f t="shared" si="3"/>
        <v>17.777777777777779</v>
      </c>
      <c r="Q8" s="26"/>
      <c r="R8" s="31">
        <v>0</v>
      </c>
      <c r="S8" s="33">
        <f t="shared" si="0"/>
        <v>0</v>
      </c>
      <c r="U8" s="31">
        <v>12</v>
      </c>
      <c r="V8" s="34">
        <f t="shared" si="1"/>
        <v>28.799999999999997</v>
      </c>
      <c r="X8" s="5"/>
      <c r="Y8" s="27">
        <f t="shared" si="4"/>
        <v>46.577777777777776</v>
      </c>
      <c r="Z8" s="28" t="str">
        <f t="shared" si="2"/>
        <v>D</v>
      </c>
      <c r="AA8" s="1" t="s">
        <v>98</v>
      </c>
    </row>
    <row r="9" spans="1:27" ht="18.75" customHeight="1" x14ac:dyDescent="0.3">
      <c r="A9" s="42">
        <v>5</v>
      </c>
      <c r="B9" s="42" t="s">
        <v>92</v>
      </c>
      <c r="C9" s="39">
        <v>5553020776</v>
      </c>
      <c r="D9" s="40" t="s">
        <v>47</v>
      </c>
      <c r="E9" s="41" t="s">
        <v>48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0</v>
      </c>
      <c r="N9" s="6">
        <v>1</v>
      </c>
      <c r="O9" s="4">
        <f t="shared" si="5"/>
        <v>8</v>
      </c>
      <c r="P9" s="35">
        <f t="shared" si="3"/>
        <v>17.777777777777779</v>
      </c>
      <c r="Q9" s="26"/>
      <c r="R9" s="31">
        <v>16</v>
      </c>
      <c r="S9" s="33">
        <f t="shared" si="0"/>
        <v>16</v>
      </c>
      <c r="U9" s="31">
        <v>15</v>
      </c>
      <c r="V9" s="34">
        <f t="shared" si="1"/>
        <v>36</v>
      </c>
      <c r="X9" s="5"/>
      <c r="Y9" s="27">
        <f t="shared" si="4"/>
        <v>69.777777777777771</v>
      </c>
      <c r="Z9" s="28" t="str">
        <f t="shared" si="2"/>
        <v>B</v>
      </c>
      <c r="AA9" s="1" t="s">
        <v>99</v>
      </c>
    </row>
    <row r="10" spans="1:27" ht="18.75" customHeight="1" x14ac:dyDescent="0.3">
      <c r="A10" s="42">
        <v>6</v>
      </c>
      <c r="B10" s="42" t="s">
        <v>16</v>
      </c>
      <c r="C10" s="39">
        <v>5553510081</v>
      </c>
      <c r="D10" s="40" t="s">
        <v>49</v>
      </c>
      <c r="E10" s="41"/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4">
        <f t="shared" si="5"/>
        <v>9</v>
      </c>
      <c r="P10" s="35">
        <f t="shared" si="3"/>
        <v>20</v>
      </c>
      <c r="Q10" s="26"/>
      <c r="R10" s="31">
        <v>0</v>
      </c>
      <c r="S10" s="33">
        <f t="shared" si="0"/>
        <v>0</v>
      </c>
      <c r="U10" s="31">
        <v>16</v>
      </c>
      <c r="V10" s="34">
        <f t="shared" si="1"/>
        <v>38.4</v>
      </c>
      <c r="X10" s="5"/>
      <c r="Y10" s="27">
        <f t="shared" si="4"/>
        <v>58.4</v>
      </c>
      <c r="Z10" s="28" t="str">
        <f t="shared" si="2"/>
        <v>D+</v>
      </c>
      <c r="AA10" s="1" t="s">
        <v>98</v>
      </c>
    </row>
    <row r="11" spans="1:27" ht="18.75" customHeight="1" x14ac:dyDescent="0.3">
      <c r="A11" s="42">
        <v>7</v>
      </c>
      <c r="B11" s="42" t="s">
        <v>100</v>
      </c>
      <c r="C11" s="39">
        <v>5553520205</v>
      </c>
      <c r="D11" s="40" t="s">
        <v>50</v>
      </c>
      <c r="E11" s="41" t="s">
        <v>51</v>
      </c>
      <c r="F11" s="6">
        <v>0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4">
        <f t="shared" si="5"/>
        <v>8</v>
      </c>
      <c r="P11" s="35">
        <f t="shared" si="3"/>
        <v>17.777777777777779</v>
      </c>
      <c r="Q11" s="26"/>
      <c r="R11" s="31">
        <v>17</v>
      </c>
      <c r="S11" s="33">
        <f t="shared" si="0"/>
        <v>17</v>
      </c>
      <c r="U11" s="31">
        <v>11</v>
      </c>
      <c r="V11" s="34">
        <f t="shared" si="1"/>
        <v>26.4</v>
      </c>
      <c r="X11" s="5"/>
      <c r="Y11" s="27">
        <f t="shared" si="4"/>
        <v>61.177777777777777</v>
      </c>
      <c r="Z11" s="28" t="str">
        <f t="shared" si="2"/>
        <v>C</v>
      </c>
      <c r="AA11" s="1" t="s">
        <v>101</v>
      </c>
    </row>
    <row r="12" spans="1:27" ht="18.75" customHeight="1" x14ac:dyDescent="0.3">
      <c r="A12" s="42">
        <v>8</v>
      </c>
      <c r="B12" s="42" t="s">
        <v>18</v>
      </c>
      <c r="C12" s="39">
        <v>5653020767</v>
      </c>
      <c r="D12" s="40" t="s">
        <v>52</v>
      </c>
      <c r="E12" s="41" t="s">
        <v>53</v>
      </c>
      <c r="F12" s="6">
        <v>1</v>
      </c>
      <c r="G12" s="6">
        <v>1</v>
      </c>
      <c r="H12" s="6">
        <v>1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4">
        <f t="shared" si="5"/>
        <v>8</v>
      </c>
      <c r="P12" s="35">
        <f t="shared" si="3"/>
        <v>17.777777777777779</v>
      </c>
      <c r="Q12" s="26"/>
      <c r="R12" s="31">
        <v>0</v>
      </c>
      <c r="S12" s="33">
        <f t="shared" si="0"/>
        <v>0</v>
      </c>
      <c r="U12" s="31">
        <v>13</v>
      </c>
      <c r="V12" s="34">
        <f t="shared" si="1"/>
        <v>31.200000000000003</v>
      </c>
      <c r="X12" s="5"/>
      <c r="Y12" s="27">
        <f t="shared" si="4"/>
        <v>48.977777777777781</v>
      </c>
      <c r="Z12" s="28" t="str">
        <f t="shared" si="2"/>
        <v>D</v>
      </c>
      <c r="AA12" s="1" t="s">
        <v>93</v>
      </c>
    </row>
    <row r="13" spans="1:27" ht="18.75" customHeight="1" x14ac:dyDescent="0.3">
      <c r="A13" s="42">
        <v>9</v>
      </c>
      <c r="B13" s="42" t="s">
        <v>95</v>
      </c>
      <c r="C13" s="39">
        <v>5653520030</v>
      </c>
      <c r="D13" s="40" t="s">
        <v>54</v>
      </c>
      <c r="E13" s="43" t="s">
        <v>55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4">
        <f t="shared" si="5"/>
        <v>9</v>
      </c>
      <c r="P13" s="35">
        <f t="shared" si="3"/>
        <v>20</v>
      </c>
      <c r="Q13" s="26"/>
      <c r="R13" s="31">
        <v>18</v>
      </c>
      <c r="S13" s="33">
        <f t="shared" si="0"/>
        <v>18</v>
      </c>
      <c r="U13" s="31">
        <v>11</v>
      </c>
      <c r="V13" s="34">
        <f t="shared" si="1"/>
        <v>26.4</v>
      </c>
      <c r="X13" s="5"/>
      <c r="Y13" s="27">
        <f t="shared" si="4"/>
        <v>64.400000000000006</v>
      </c>
      <c r="Z13" s="28" t="str">
        <f t="shared" si="2"/>
        <v>C</v>
      </c>
      <c r="AA13" s="1" t="s">
        <v>97</v>
      </c>
    </row>
    <row r="14" spans="1:27" ht="18.75" customHeight="1" x14ac:dyDescent="0.3">
      <c r="A14" s="42">
        <v>10</v>
      </c>
      <c r="B14" s="42" t="s">
        <v>12</v>
      </c>
      <c r="C14" s="39">
        <v>5653520063</v>
      </c>
      <c r="D14" s="40" t="s">
        <v>56</v>
      </c>
      <c r="E14" s="41" t="s">
        <v>57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0</v>
      </c>
      <c r="L14" s="6">
        <v>1</v>
      </c>
      <c r="M14" s="6">
        <v>1</v>
      </c>
      <c r="N14" s="6">
        <v>1</v>
      </c>
      <c r="O14" s="4">
        <f t="shared" si="5"/>
        <v>8</v>
      </c>
      <c r="P14" s="35">
        <f t="shared" si="3"/>
        <v>17.777777777777779</v>
      </c>
      <c r="Q14" s="26"/>
      <c r="R14" s="31">
        <v>18</v>
      </c>
      <c r="S14" s="33">
        <f t="shared" si="0"/>
        <v>18</v>
      </c>
      <c r="U14" s="31">
        <v>20</v>
      </c>
      <c r="V14" s="34">
        <f t="shared" si="1"/>
        <v>48</v>
      </c>
      <c r="X14" s="5"/>
      <c r="Y14" s="27">
        <f t="shared" si="4"/>
        <v>83.777777777777771</v>
      </c>
      <c r="Z14" s="28" t="str">
        <f t="shared" si="2"/>
        <v>A</v>
      </c>
      <c r="AA14" s="1" t="s">
        <v>94</v>
      </c>
    </row>
    <row r="15" spans="1:27" ht="18.75" customHeight="1" x14ac:dyDescent="0.3">
      <c r="A15" s="42">
        <v>11</v>
      </c>
      <c r="B15" s="42" t="s">
        <v>25</v>
      </c>
      <c r="C15" s="39">
        <v>5653520097</v>
      </c>
      <c r="D15" s="40" t="s">
        <v>58</v>
      </c>
      <c r="E15" s="41" t="s">
        <v>59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0</v>
      </c>
      <c r="N15" s="6">
        <v>1</v>
      </c>
      <c r="O15" s="4">
        <f t="shared" si="5"/>
        <v>8</v>
      </c>
      <c r="P15" s="35">
        <f t="shared" si="3"/>
        <v>17.777777777777779</v>
      </c>
      <c r="Q15" s="26"/>
      <c r="R15" s="31">
        <v>19</v>
      </c>
      <c r="S15" s="33">
        <f t="shared" si="0"/>
        <v>19</v>
      </c>
      <c r="U15" s="31">
        <v>20</v>
      </c>
      <c r="V15" s="34">
        <f t="shared" si="1"/>
        <v>48</v>
      </c>
      <c r="X15" s="5"/>
      <c r="Y15" s="27">
        <f t="shared" si="4"/>
        <v>84.777777777777771</v>
      </c>
      <c r="Z15" s="28" t="str">
        <f t="shared" si="2"/>
        <v>A</v>
      </c>
      <c r="AA15" s="1" t="s">
        <v>96</v>
      </c>
    </row>
    <row r="16" spans="1:27" ht="18.75" customHeight="1" x14ac:dyDescent="0.3">
      <c r="A16" s="42">
        <v>12</v>
      </c>
      <c r="B16" s="42" t="s">
        <v>14</v>
      </c>
      <c r="C16" s="39">
        <v>5653520147</v>
      </c>
      <c r="D16" s="40" t="s">
        <v>60</v>
      </c>
      <c r="E16" s="41" t="s">
        <v>61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4">
        <f t="shared" si="5"/>
        <v>9</v>
      </c>
      <c r="P16" s="35">
        <f t="shared" si="3"/>
        <v>20</v>
      </c>
      <c r="Q16" s="26"/>
      <c r="R16" s="31">
        <v>16</v>
      </c>
      <c r="S16" s="33">
        <f t="shared" si="0"/>
        <v>16</v>
      </c>
      <c r="U16" s="31">
        <v>18</v>
      </c>
      <c r="V16" s="34">
        <f t="shared" si="1"/>
        <v>43.199999999999996</v>
      </c>
      <c r="X16" s="5"/>
      <c r="Y16" s="27">
        <f t="shared" si="4"/>
        <v>79.199999999999989</v>
      </c>
      <c r="Z16" s="28" t="str">
        <f t="shared" si="2"/>
        <v>B+</v>
      </c>
    </row>
    <row r="17" spans="1:27" ht="18.75" customHeight="1" x14ac:dyDescent="0.3">
      <c r="A17" s="42">
        <v>13</v>
      </c>
      <c r="B17" s="42" t="s">
        <v>14</v>
      </c>
      <c r="C17" s="39">
        <v>5653520196</v>
      </c>
      <c r="D17" s="40" t="s">
        <v>62</v>
      </c>
      <c r="E17" s="41" t="s">
        <v>63</v>
      </c>
      <c r="F17" s="6">
        <v>1</v>
      </c>
      <c r="G17" s="6">
        <v>1</v>
      </c>
      <c r="H17" s="6">
        <v>1</v>
      </c>
      <c r="I17" s="6">
        <v>0</v>
      </c>
      <c r="J17" s="6">
        <v>1</v>
      </c>
      <c r="K17" s="6">
        <v>1</v>
      </c>
      <c r="L17" s="6">
        <v>1</v>
      </c>
      <c r="M17" s="6">
        <v>0</v>
      </c>
      <c r="N17" s="6">
        <v>1</v>
      </c>
      <c r="O17" s="4">
        <f t="shared" si="5"/>
        <v>7</v>
      </c>
      <c r="P17" s="35">
        <f t="shared" si="3"/>
        <v>15.555555555555555</v>
      </c>
      <c r="Q17" s="26"/>
      <c r="R17" s="31">
        <v>16</v>
      </c>
      <c r="S17" s="33">
        <f t="shared" si="0"/>
        <v>16</v>
      </c>
      <c r="U17" s="31">
        <v>14</v>
      </c>
      <c r="V17" s="34">
        <f t="shared" si="1"/>
        <v>33.6</v>
      </c>
      <c r="X17" s="5"/>
      <c r="Y17" s="27">
        <f t="shared" si="4"/>
        <v>65.155555555555566</v>
      </c>
      <c r="Z17" s="28" t="str">
        <f t="shared" si="2"/>
        <v>C+</v>
      </c>
    </row>
    <row r="18" spans="1:27" ht="18.75" customHeight="1" x14ac:dyDescent="0.3">
      <c r="A18" s="42">
        <v>14</v>
      </c>
      <c r="B18" s="42" t="s">
        <v>18</v>
      </c>
      <c r="C18" s="39">
        <v>5653520238</v>
      </c>
      <c r="D18" s="40" t="s">
        <v>64</v>
      </c>
      <c r="E18" s="41" t="s">
        <v>65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4">
        <f t="shared" si="5"/>
        <v>9</v>
      </c>
      <c r="P18" s="35">
        <f t="shared" si="3"/>
        <v>20</v>
      </c>
      <c r="Q18" s="26"/>
      <c r="R18" s="31">
        <v>0</v>
      </c>
      <c r="S18" s="33">
        <f t="shared" si="0"/>
        <v>0</v>
      </c>
      <c r="U18" s="31">
        <v>19</v>
      </c>
      <c r="V18" s="34">
        <f t="shared" si="1"/>
        <v>45.6</v>
      </c>
      <c r="X18" s="5"/>
      <c r="Y18" s="27">
        <f t="shared" si="4"/>
        <v>65.599999999999994</v>
      </c>
      <c r="Z18" s="28" t="str">
        <f t="shared" si="2"/>
        <v>C+</v>
      </c>
      <c r="AA18" s="1" t="s">
        <v>93</v>
      </c>
    </row>
    <row r="19" spans="1:27" ht="18.75" customHeight="1" x14ac:dyDescent="0.3">
      <c r="A19" s="42">
        <v>15</v>
      </c>
      <c r="B19" s="42" t="s">
        <v>18</v>
      </c>
      <c r="C19" s="39">
        <v>5653520261</v>
      </c>
      <c r="D19" s="40" t="s">
        <v>66</v>
      </c>
      <c r="E19" s="43" t="s">
        <v>67</v>
      </c>
      <c r="F19" s="6">
        <v>1</v>
      </c>
      <c r="G19" s="6">
        <v>1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0</v>
      </c>
      <c r="N19" s="6">
        <v>0</v>
      </c>
      <c r="O19" s="4">
        <f t="shared" si="5"/>
        <v>6</v>
      </c>
      <c r="P19" s="35">
        <f t="shared" si="3"/>
        <v>13.333333333333332</v>
      </c>
      <c r="Q19" s="26"/>
      <c r="R19" s="31">
        <v>0</v>
      </c>
      <c r="S19" s="33">
        <f t="shared" si="0"/>
        <v>0</v>
      </c>
      <c r="U19" s="31">
        <v>15</v>
      </c>
      <c r="V19" s="34">
        <f t="shared" si="1"/>
        <v>36</v>
      </c>
      <c r="X19" s="5"/>
      <c r="Y19" s="27">
        <f t="shared" si="4"/>
        <v>49.333333333333329</v>
      </c>
      <c r="Z19" s="28" t="str">
        <f t="shared" si="2"/>
        <v>D</v>
      </c>
      <c r="AA19" s="1" t="s">
        <v>93</v>
      </c>
    </row>
    <row r="20" spans="1:27" ht="18.75" customHeight="1" x14ac:dyDescent="0.3">
      <c r="A20" s="42">
        <v>16</v>
      </c>
      <c r="B20" s="42" t="s">
        <v>95</v>
      </c>
      <c r="C20" s="39">
        <v>5653520279</v>
      </c>
      <c r="D20" s="40" t="s">
        <v>68</v>
      </c>
      <c r="E20" s="43" t="s">
        <v>69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4">
        <f t="shared" si="5"/>
        <v>9</v>
      </c>
      <c r="P20" s="35">
        <f t="shared" si="3"/>
        <v>20</v>
      </c>
      <c r="Q20" s="26"/>
      <c r="R20" s="31">
        <v>18</v>
      </c>
      <c r="S20" s="33">
        <f t="shared" si="0"/>
        <v>18</v>
      </c>
      <c r="U20" s="31">
        <v>24</v>
      </c>
      <c r="V20" s="34">
        <f t="shared" si="1"/>
        <v>57.599999999999994</v>
      </c>
      <c r="X20" s="5"/>
      <c r="Y20" s="27">
        <f t="shared" si="4"/>
        <v>95.6</v>
      </c>
      <c r="Z20" s="28" t="str">
        <f t="shared" si="2"/>
        <v>A</v>
      </c>
      <c r="AA20" s="1" t="s">
        <v>97</v>
      </c>
    </row>
    <row r="21" spans="1:27" ht="18.75" customHeight="1" x14ac:dyDescent="0.3">
      <c r="A21" s="42">
        <v>17</v>
      </c>
      <c r="B21" s="42" t="s">
        <v>92</v>
      </c>
      <c r="C21" s="39">
        <v>5753020162</v>
      </c>
      <c r="D21" s="40" t="s">
        <v>70</v>
      </c>
      <c r="E21" s="41" t="s">
        <v>71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0</v>
      </c>
      <c r="N21" s="6">
        <v>1</v>
      </c>
      <c r="O21" s="4">
        <f t="shared" si="5"/>
        <v>8</v>
      </c>
      <c r="P21" s="35">
        <f t="shared" si="3"/>
        <v>17.777777777777779</v>
      </c>
      <c r="Q21" s="26"/>
      <c r="R21" s="31">
        <v>16</v>
      </c>
      <c r="S21" s="33">
        <f t="shared" si="0"/>
        <v>16</v>
      </c>
      <c r="U21" s="31"/>
      <c r="V21" s="34">
        <f t="shared" si="1"/>
        <v>0</v>
      </c>
      <c r="X21" s="5"/>
      <c r="Y21" s="27">
        <f t="shared" si="4"/>
        <v>33.777777777777779</v>
      </c>
      <c r="Z21" s="28" t="str">
        <f t="shared" si="2"/>
        <v>FAIL</v>
      </c>
      <c r="AA21" s="1" t="s">
        <v>99</v>
      </c>
    </row>
    <row r="22" spans="1:27" ht="18.75" customHeight="1" x14ac:dyDescent="0.3">
      <c r="A22" s="42">
        <v>18</v>
      </c>
      <c r="B22" s="42" t="s">
        <v>25</v>
      </c>
      <c r="C22" s="39">
        <v>5753020386</v>
      </c>
      <c r="D22" s="40" t="s">
        <v>72</v>
      </c>
      <c r="E22" s="41" t="s">
        <v>73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0</v>
      </c>
      <c r="N22" s="6">
        <v>1</v>
      </c>
      <c r="O22" s="4">
        <f t="shared" si="5"/>
        <v>8</v>
      </c>
      <c r="P22" s="35">
        <f t="shared" si="3"/>
        <v>17.777777777777779</v>
      </c>
      <c r="Q22" s="26"/>
      <c r="R22" s="31">
        <v>19</v>
      </c>
      <c r="S22" s="33">
        <f t="shared" si="0"/>
        <v>19</v>
      </c>
      <c r="U22" s="31">
        <v>22</v>
      </c>
      <c r="V22" s="34">
        <f t="shared" si="1"/>
        <v>52.8</v>
      </c>
      <c r="X22" s="5"/>
      <c r="Y22" s="27">
        <f t="shared" si="4"/>
        <v>89.577777777777783</v>
      </c>
      <c r="Z22" s="28" t="str">
        <f t="shared" si="2"/>
        <v>A</v>
      </c>
      <c r="AA22" s="1" t="s">
        <v>96</v>
      </c>
    </row>
    <row r="23" spans="1:27" ht="18.75" customHeight="1" x14ac:dyDescent="0.3">
      <c r="A23" s="42">
        <v>19</v>
      </c>
      <c r="B23" s="42" t="s">
        <v>100</v>
      </c>
      <c r="C23" s="39">
        <v>5753020394</v>
      </c>
      <c r="D23" s="44" t="s">
        <v>74</v>
      </c>
      <c r="E23" s="43" t="s">
        <v>75</v>
      </c>
      <c r="F23" s="6">
        <v>1</v>
      </c>
      <c r="G23" s="6">
        <v>1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1</v>
      </c>
      <c r="N23" s="6">
        <v>1</v>
      </c>
      <c r="O23" s="4">
        <f t="shared" si="5"/>
        <v>8</v>
      </c>
      <c r="P23" s="35">
        <f t="shared" si="3"/>
        <v>17.777777777777779</v>
      </c>
      <c r="Q23" s="26"/>
      <c r="R23" s="31">
        <v>17</v>
      </c>
      <c r="S23" s="33">
        <f t="shared" si="0"/>
        <v>17</v>
      </c>
      <c r="U23" s="31">
        <v>17</v>
      </c>
      <c r="V23" s="34">
        <f t="shared" si="1"/>
        <v>40.800000000000004</v>
      </c>
      <c r="X23" s="5"/>
      <c r="Y23" s="27">
        <f t="shared" si="4"/>
        <v>75.577777777777783</v>
      </c>
      <c r="Z23" s="28" t="str">
        <f t="shared" si="2"/>
        <v>B+</v>
      </c>
      <c r="AA23" s="1" t="s">
        <v>101</v>
      </c>
    </row>
    <row r="24" spans="1:27" ht="18.75" customHeight="1" x14ac:dyDescent="0.3">
      <c r="A24" s="42">
        <v>20</v>
      </c>
      <c r="B24" s="42" t="s">
        <v>92</v>
      </c>
      <c r="C24" s="39">
        <v>5753020410</v>
      </c>
      <c r="D24" s="40" t="s">
        <v>76</v>
      </c>
      <c r="E24" s="41" t="s">
        <v>77</v>
      </c>
      <c r="F24" s="6">
        <v>1</v>
      </c>
      <c r="G24" s="6">
        <v>1</v>
      </c>
      <c r="H24" s="6">
        <v>1</v>
      </c>
      <c r="I24" s="6">
        <v>1</v>
      </c>
      <c r="J24" s="6">
        <v>0</v>
      </c>
      <c r="K24" s="6">
        <v>1</v>
      </c>
      <c r="L24" s="6">
        <v>1</v>
      </c>
      <c r="M24" s="6">
        <v>0</v>
      </c>
      <c r="N24" s="6">
        <v>1</v>
      </c>
      <c r="O24" s="4">
        <f t="shared" si="5"/>
        <v>7</v>
      </c>
      <c r="P24" s="35">
        <f t="shared" si="3"/>
        <v>15.555555555555555</v>
      </c>
      <c r="Q24" s="26"/>
      <c r="R24" s="31">
        <v>16</v>
      </c>
      <c r="S24" s="33">
        <f t="shared" si="0"/>
        <v>16</v>
      </c>
      <c r="U24" s="31"/>
      <c r="V24" s="34">
        <f t="shared" si="1"/>
        <v>0</v>
      </c>
      <c r="X24" s="5"/>
      <c r="Y24" s="27">
        <f t="shared" si="4"/>
        <v>31.555555555555557</v>
      </c>
      <c r="Z24" s="28" t="str">
        <f t="shared" si="2"/>
        <v>FAIL</v>
      </c>
      <c r="AA24" s="1" t="s">
        <v>99</v>
      </c>
    </row>
    <row r="25" spans="1:27" ht="18.75" customHeight="1" x14ac:dyDescent="0.3">
      <c r="A25" s="42">
        <v>21</v>
      </c>
      <c r="B25" s="42" t="s">
        <v>25</v>
      </c>
      <c r="C25" s="39">
        <v>5753020436</v>
      </c>
      <c r="D25" s="40" t="s">
        <v>78</v>
      </c>
      <c r="E25" s="41" t="s">
        <v>79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4">
        <f t="shared" si="5"/>
        <v>9</v>
      </c>
      <c r="P25" s="35">
        <f t="shared" si="3"/>
        <v>20</v>
      </c>
      <c r="Q25" s="26"/>
      <c r="R25" s="31">
        <v>19</v>
      </c>
      <c r="S25" s="33">
        <f t="shared" si="0"/>
        <v>19</v>
      </c>
      <c r="U25" s="31">
        <v>22</v>
      </c>
      <c r="V25" s="34">
        <f t="shared" si="1"/>
        <v>52.8</v>
      </c>
      <c r="X25" s="5"/>
      <c r="Y25" s="27">
        <f t="shared" si="4"/>
        <v>91.8</v>
      </c>
      <c r="Z25" s="28" t="str">
        <f t="shared" si="2"/>
        <v>A</v>
      </c>
      <c r="AA25" s="1" t="s">
        <v>96</v>
      </c>
    </row>
    <row r="26" spans="1:27" ht="18.75" customHeight="1" x14ac:dyDescent="0.3">
      <c r="A26" s="42">
        <v>22</v>
      </c>
      <c r="B26" s="42" t="s">
        <v>100</v>
      </c>
      <c r="C26" s="39">
        <v>5753020444</v>
      </c>
      <c r="D26" s="40" t="s">
        <v>80</v>
      </c>
      <c r="E26" s="41" t="s">
        <v>81</v>
      </c>
      <c r="F26" s="6">
        <v>1</v>
      </c>
      <c r="G26" s="6">
        <v>1</v>
      </c>
      <c r="H26" s="6">
        <v>1</v>
      </c>
      <c r="I26" s="6">
        <v>1</v>
      </c>
      <c r="J26" s="6">
        <v>0</v>
      </c>
      <c r="K26" s="6">
        <v>1</v>
      </c>
      <c r="L26" s="6">
        <v>1</v>
      </c>
      <c r="M26" s="6">
        <v>1</v>
      </c>
      <c r="N26" s="6">
        <v>1</v>
      </c>
      <c r="O26" s="4">
        <f t="shared" si="5"/>
        <v>8</v>
      </c>
      <c r="P26" s="35">
        <f t="shared" si="3"/>
        <v>17.777777777777779</v>
      </c>
      <c r="Q26" s="26"/>
      <c r="R26" s="31">
        <v>17</v>
      </c>
      <c r="S26" s="33">
        <f t="shared" si="0"/>
        <v>17</v>
      </c>
      <c r="U26" s="31">
        <v>19</v>
      </c>
      <c r="V26" s="34">
        <f t="shared" si="1"/>
        <v>45.6</v>
      </c>
      <c r="X26" s="5"/>
      <c r="Y26" s="27">
        <f t="shared" si="4"/>
        <v>80.37777777777778</v>
      </c>
      <c r="Z26" s="28" t="str">
        <f t="shared" si="2"/>
        <v>A</v>
      </c>
      <c r="AA26" s="1" t="s">
        <v>101</v>
      </c>
    </row>
    <row r="27" spans="1:27" ht="18.75" customHeight="1" x14ac:dyDescent="0.3">
      <c r="A27" s="42">
        <v>23</v>
      </c>
      <c r="B27" s="42" t="s">
        <v>25</v>
      </c>
      <c r="C27" s="39">
        <v>5753020451</v>
      </c>
      <c r="D27" s="40" t="s">
        <v>82</v>
      </c>
      <c r="E27" s="41" t="s">
        <v>83</v>
      </c>
      <c r="F27" s="6">
        <v>0</v>
      </c>
      <c r="G27" s="6">
        <v>1</v>
      </c>
      <c r="H27" s="6">
        <v>1</v>
      </c>
      <c r="I27" s="6">
        <v>1</v>
      </c>
      <c r="J27" s="6">
        <v>0</v>
      </c>
      <c r="K27" s="6">
        <v>1</v>
      </c>
      <c r="L27" s="6">
        <v>1</v>
      </c>
      <c r="M27" s="6">
        <v>1</v>
      </c>
      <c r="N27" s="6">
        <v>1</v>
      </c>
      <c r="O27" s="4">
        <f t="shared" si="5"/>
        <v>7</v>
      </c>
      <c r="P27" s="35">
        <f t="shared" si="3"/>
        <v>15.555555555555555</v>
      </c>
      <c r="Q27" s="26"/>
      <c r="R27" s="31">
        <v>19</v>
      </c>
      <c r="S27" s="33">
        <f t="shared" si="0"/>
        <v>19</v>
      </c>
      <c r="U27" s="31">
        <v>21</v>
      </c>
      <c r="V27" s="34">
        <f t="shared" si="1"/>
        <v>50.4</v>
      </c>
      <c r="X27" s="5"/>
      <c r="Y27" s="27">
        <f t="shared" si="4"/>
        <v>84.955555555555549</v>
      </c>
      <c r="Z27" s="28" t="str">
        <f t="shared" si="2"/>
        <v>A</v>
      </c>
      <c r="AA27" s="1" t="s">
        <v>96</v>
      </c>
    </row>
    <row r="28" spans="1:27" ht="18.75" customHeight="1" x14ac:dyDescent="0.3">
      <c r="A28" s="42">
        <v>24</v>
      </c>
      <c r="B28" s="42" t="s">
        <v>92</v>
      </c>
      <c r="C28" s="39">
        <v>5753020469</v>
      </c>
      <c r="D28" s="40" t="s">
        <v>84</v>
      </c>
      <c r="E28" s="41" t="s">
        <v>85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0</v>
      </c>
      <c r="N28" s="6">
        <v>1</v>
      </c>
      <c r="O28" s="4">
        <f t="shared" si="5"/>
        <v>8</v>
      </c>
      <c r="P28" s="35">
        <f t="shared" si="3"/>
        <v>17.777777777777779</v>
      </c>
      <c r="Q28" s="26"/>
      <c r="R28" s="31">
        <v>16</v>
      </c>
      <c r="S28" s="33">
        <f t="shared" si="0"/>
        <v>16</v>
      </c>
      <c r="U28" s="31">
        <v>21</v>
      </c>
      <c r="V28" s="34">
        <f t="shared" si="1"/>
        <v>50.4</v>
      </c>
      <c r="X28" s="5"/>
      <c r="Y28" s="27">
        <f t="shared" si="4"/>
        <v>84.177777777777777</v>
      </c>
      <c r="Z28" s="28" t="str">
        <f t="shared" si="2"/>
        <v>A</v>
      </c>
      <c r="AA28" s="1" t="s">
        <v>99</v>
      </c>
    </row>
    <row r="29" spans="1:27" ht="18.75" customHeight="1" x14ac:dyDescent="0.3">
      <c r="A29" s="42">
        <v>25</v>
      </c>
      <c r="B29" s="42" t="s">
        <v>25</v>
      </c>
      <c r="C29" s="39">
        <v>5753020584</v>
      </c>
      <c r="D29" s="40" t="s">
        <v>86</v>
      </c>
      <c r="E29" s="41" t="s">
        <v>87</v>
      </c>
      <c r="F29" s="6">
        <v>0</v>
      </c>
      <c r="G29" s="6">
        <v>1</v>
      </c>
      <c r="H29" s="6">
        <v>1</v>
      </c>
      <c r="I29" s="6">
        <v>1</v>
      </c>
      <c r="J29" s="6">
        <v>0</v>
      </c>
      <c r="K29" s="6">
        <v>1</v>
      </c>
      <c r="L29" s="6">
        <v>1</v>
      </c>
      <c r="M29" s="6">
        <v>0</v>
      </c>
      <c r="N29" s="6">
        <v>1</v>
      </c>
      <c r="O29" s="4">
        <f t="shared" si="5"/>
        <v>6</v>
      </c>
      <c r="P29" s="35">
        <f t="shared" si="3"/>
        <v>13.333333333333332</v>
      </c>
      <c r="Q29" s="26"/>
      <c r="R29" s="31">
        <v>19</v>
      </c>
      <c r="S29" s="33">
        <f t="shared" si="0"/>
        <v>19</v>
      </c>
      <c r="U29" s="31">
        <v>18</v>
      </c>
      <c r="V29" s="34">
        <f t="shared" si="1"/>
        <v>43.199999999999996</v>
      </c>
      <c r="X29" s="5"/>
      <c r="Y29" s="27">
        <f t="shared" si="4"/>
        <v>75.533333333333331</v>
      </c>
      <c r="Z29" s="28" t="str">
        <f t="shared" si="2"/>
        <v>B+</v>
      </c>
      <c r="AA29" s="1" t="s">
        <v>96</v>
      </c>
    </row>
    <row r="30" spans="1:27" ht="18.75" customHeight="1" x14ac:dyDescent="0.3">
      <c r="A30" s="42">
        <v>26</v>
      </c>
      <c r="B30" s="42"/>
      <c r="C30" s="39">
        <v>5753500056</v>
      </c>
      <c r="D30" s="40" t="s">
        <v>88</v>
      </c>
      <c r="E30" s="41" t="s">
        <v>89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">
        <f t="shared" si="5"/>
        <v>1</v>
      </c>
      <c r="P30" s="35">
        <f t="shared" si="3"/>
        <v>2.2222222222222223</v>
      </c>
      <c r="Q30" s="26"/>
      <c r="R30" s="31"/>
      <c r="S30" s="33">
        <f t="shared" si="0"/>
        <v>0</v>
      </c>
      <c r="U30" s="31"/>
      <c r="V30" s="34">
        <f t="shared" si="1"/>
        <v>0</v>
      </c>
      <c r="X30" s="5"/>
      <c r="Y30" s="27">
        <f t="shared" si="4"/>
        <v>2.2222222222222223</v>
      </c>
      <c r="Z30" s="28" t="str">
        <f t="shared" si="2"/>
        <v>FAIL</v>
      </c>
    </row>
    <row r="32" spans="1:27" x14ac:dyDescent="0.3">
      <c r="A32" s="48" t="s">
        <v>27</v>
      </c>
      <c r="B32" s="48"/>
      <c r="C32" s="48"/>
      <c r="D32" s="48"/>
      <c r="E32" s="48"/>
    </row>
  </sheetData>
  <sortState ref="A40:Y49">
    <sortCondition ref="A40:A49"/>
  </sortState>
  <mergeCells count="3">
    <mergeCell ref="Y2:Z2"/>
    <mergeCell ref="A32:E32"/>
    <mergeCell ref="U2:V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workbookViewId="0">
      <selection activeCell="E33" sqref="E33"/>
    </sheetView>
  </sheetViews>
  <sheetFormatPr defaultRowHeight="14.4" x14ac:dyDescent="0.3"/>
  <cols>
    <col min="4" max="4" width="24.33203125" customWidth="1"/>
  </cols>
  <sheetData>
    <row r="4" spans="2:1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35">
      <c r="B14" s="16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50" t="s">
        <v>19</v>
      </c>
      <c r="O14" s="51"/>
    </row>
    <row r="15" spans="2:15" x14ac:dyDescent="0.3">
      <c r="B15" s="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/>
      <c r="O15" s="19"/>
    </row>
    <row r="16" spans="2:1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8" t="s">
        <v>18</v>
      </c>
      <c r="O16" s="19">
        <f>COUNTIF(Scores!Z5:Z30,"A")</f>
        <v>9</v>
      </c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8" t="s">
        <v>17</v>
      </c>
      <c r="O17" s="19">
        <f>COUNTIF(Scores!Z5:Z30,"B+")</f>
        <v>3</v>
      </c>
    </row>
    <row r="18" spans="2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8" t="s">
        <v>12</v>
      </c>
      <c r="O18" s="19">
        <f>COUNTIF(Scores!Z5:Z30,"B")</f>
        <v>1</v>
      </c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8" t="s">
        <v>13</v>
      </c>
      <c r="O19" s="19">
        <f>COUNTIF(Scores!Z5:Z30,"C+")</f>
        <v>4</v>
      </c>
    </row>
    <row r="20" spans="2:1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8" t="s">
        <v>14</v>
      </c>
      <c r="O20" s="19">
        <f>COUNTIF(Scores!Z5:Z30,"C")</f>
        <v>2</v>
      </c>
    </row>
    <row r="21" spans="2:1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8" t="s">
        <v>15</v>
      </c>
      <c r="O21" s="19">
        <f>COUNTIF(Scores!Z5:Z30,"D+")</f>
        <v>1</v>
      </c>
    </row>
    <row r="22" spans="2:15" x14ac:dyDescent="0.3">
      <c r="B22" s="1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18" t="s">
        <v>25</v>
      </c>
      <c r="O22" s="19">
        <f>COUNTIF(Scores!Z5:Z30,"D")</f>
        <v>3</v>
      </c>
    </row>
    <row r="23" spans="2:1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8" t="s">
        <v>16</v>
      </c>
      <c r="O23" s="19">
        <f>COUNTIF(Scores!Z5:Z30,"FAIL")</f>
        <v>3</v>
      </c>
    </row>
    <row r="24" spans="2:15" ht="15" thickBot="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0" t="s">
        <v>20</v>
      </c>
      <c r="O24" s="21">
        <f>COUNTIF(Scores!Z5:Z30,"I")</f>
        <v>0</v>
      </c>
    </row>
    <row r="25" spans="2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3">
      <c r="B31" s="53" t="s">
        <v>39</v>
      </c>
      <c r="C31" s="54"/>
      <c r="D31" s="55"/>
      <c r="E31" s="22">
        <f>AVERAGE(Scores!U5:U30)</f>
        <v>17.956521739130434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3">
      <c r="B32" s="52" t="s">
        <v>24</v>
      </c>
      <c r="C32" s="52"/>
      <c r="D32" s="52"/>
      <c r="E32" s="22">
        <f>AVERAGE(Scores!Y5:Y30)</f>
        <v>67.217094017094013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3">
      <c r="B33" s="23" t="s">
        <v>23</v>
      </c>
      <c r="C33" s="23"/>
      <c r="D33" s="23"/>
      <c r="E33" s="23"/>
      <c r="F33" s="23"/>
      <c r="G33" s="23"/>
      <c r="H33" s="23"/>
      <c r="I33" s="1"/>
      <c r="J33" s="1"/>
      <c r="K33" s="1"/>
      <c r="L33" s="1"/>
      <c r="M33" s="1"/>
      <c r="N33" s="1"/>
      <c r="O33" s="1"/>
    </row>
    <row r="34" spans="2:15" x14ac:dyDescent="0.3">
      <c r="B34" s="1"/>
      <c r="N34" s="1"/>
      <c r="O34" s="1"/>
    </row>
    <row r="35" spans="2:15" x14ac:dyDescent="0.3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2017-04-28T01:14:37Z</dcterms:modified>
</cp:coreProperties>
</file>