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 Game\Desktop\"/>
    </mc:Choice>
  </mc:AlternateContent>
  <bookViews>
    <workbookView xWindow="0" yWindow="0" windowWidth="19155" windowHeight="5445"/>
  </bookViews>
  <sheets>
    <sheet name="Scores" sheetId="1" r:id="rId1"/>
    <sheet name="Results summary" sheetId="2" r:id="rId2"/>
  </sheets>
  <definedNames>
    <definedName name="_xlnm._FilterDatabase" localSheetId="0" hidden="1">Scores!$A$5:$AB$25</definedName>
  </definedNames>
  <calcPr calcId="152511"/>
</workbook>
</file>

<file path=xl/calcChain.xml><?xml version="1.0" encoding="utf-8"?>
<calcChain xmlns="http://schemas.openxmlformats.org/spreadsheetml/2006/main">
  <c r="Z5" i="1" l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5" i="1"/>
  <c r="X6" i="1" l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N6" i="1"/>
  <c r="O6" i="1" s="1"/>
  <c r="Z6" i="1" s="1"/>
  <c r="AA6" i="1" s="1"/>
  <c r="N7" i="1"/>
  <c r="O7" i="1" s="1"/>
  <c r="Z7" i="1" s="1"/>
  <c r="AA7" i="1" s="1"/>
  <c r="N8" i="1"/>
  <c r="O8" i="1" s="1"/>
  <c r="Z8" i="1" s="1"/>
  <c r="AA8" i="1" s="1"/>
  <c r="N9" i="1"/>
  <c r="O9" i="1" s="1"/>
  <c r="N10" i="1"/>
  <c r="O10" i="1" s="1"/>
  <c r="N11" i="1"/>
  <c r="O11" i="1" s="1"/>
  <c r="N12" i="1"/>
  <c r="O12" i="1" s="1"/>
  <c r="Z12" i="1" s="1"/>
  <c r="AA12" i="1" s="1"/>
  <c r="N13" i="1"/>
  <c r="O13" i="1" s="1"/>
  <c r="Z13" i="1" s="1"/>
  <c r="AA13" i="1" s="1"/>
  <c r="N14" i="1"/>
  <c r="O14" i="1" s="1"/>
  <c r="Z14" i="1" s="1"/>
  <c r="AA14" i="1" s="1"/>
  <c r="N15" i="1"/>
  <c r="O15" i="1" s="1"/>
  <c r="N16" i="1"/>
  <c r="O16" i="1" s="1"/>
  <c r="N17" i="1"/>
  <c r="O17" i="1" s="1"/>
  <c r="N18" i="1"/>
  <c r="O18" i="1" s="1"/>
  <c r="Z18" i="1" s="1"/>
  <c r="AA18" i="1" s="1"/>
  <c r="N19" i="1"/>
  <c r="O19" i="1" s="1"/>
  <c r="Z19" i="1" s="1"/>
  <c r="AA19" i="1" s="1"/>
  <c r="N20" i="1"/>
  <c r="O20" i="1" s="1"/>
  <c r="Z20" i="1" s="1"/>
  <c r="AA20" i="1" s="1"/>
  <c r="N21" i="1"/>
  <c r="O21" i="1" s="1"/>
  <c r="N22" i="1"/>
  <c r="O22" i="1" s="1"/>
  <c r="N23" i="1"/>
  <c r="O23" i="1" s="1"/>
  <c r="N24" i="1"/>
  <c r="O24" i="1" s="1"/>
  <c r="Z24" i="1" s="1"/>
  <c r="AA24" i="1" s="1"/>
  <c r="N25" i="1"/>
  <c r="O25" i="1" s="1"/>
  <c r="Z25" i="1" s="1"/>
  <c r="AA25" i="1" s="1"/>
  <c r="Z21" i="1" l="1"/>
  <c r="AA21" i="1" s="1"/>
  <c r="Z22" i="1"/>
  <c r="AA22" i="1" s="1"/>
  <c r="Z11" i="1"/>
  <c r="AA11" i="1" s="1"/>
  <c r="Z9" i="1"/>
  <c r="AA9" i="1" s="1"/>
  <c r="Z23" i="1"/>
  <c r="AA23" i="1" s="1"/>
  <c r="Z15" i="1"/>
  <c r="AA15" i="1" s="1"/>
  <c r="Z10" i="1"/>
  <c r="AA10" i="1" s="1"/>
  <c r="Z17" i="1"/>
  <c r="AA17" i="1" s="1"/>
  <c r="Z16" i="1"/>
  <c r="AA16" i="1" s="1"/>
  <c r="N5" i="1"/>
  <c r="O5" i="1" s="1"/>
  <c r="X5" i="1" l="1"/>
  <c r="AA5" i="1" s="1"/>
  <c r="E31" i="2" l="1"/>
  <c r="O19" i="2" l="1"/>
  <c r="O23" i="2"/>
  <c r="O18" i="2"/>
  <c r="O17" i="2"/>
  <c r="O16" i="2"/>
  <c r="O22" i="2"/>
  <c r="O20" i="2"/>
  <c r="O24" i="2"/>
  <c r="O21" i="2"/>
  <c r="E32" i="2"/>
</calcChain>
</file>

<file path=xl/sharedStrings.xml><?xml version="1.0" encoding="utf-8"?>
<sst xmlns="http://schemas.openxmlformats.org/spreadsheetml/2006/main" count="93" uniqueCount="85">
  <si>
    <t>Group</t>
  </si>
  <si>
    <t>First name(s)</t>
  </si>
  <si>
    <t>Last Name</t>
  </si>
  <si>
    <t>Attendance</t>
  </si>
  <si>
    <t>Exam</t>
  </si>
  <si>
    <t>Final score</t>
  </si>
  <si>
    <t>L1</t>
  </si>
  <si>
    <t>L2</t>
  </si>
  <si>
    <t>L3</t>
  </si>
  <si>
    <t>L4</t>
  </si>
  <si>
    <t>L5</t>
  </si>
  <si>
    <t>L6</t>
  </si>
  <si>
    <t>Exam %</t>
  </si>
  <si>
    <t>Grade</t>
  </si>
  <si>
    <t>/10</t>
  </si>
  <si>
    <t>/100</t>
  </si>
  <si>
    <t>B</t>
  </si>
  <si>
    <t>C+</t>
  </si>
  <si>
    <t>C</t>
  </si>
  <si>
    <t>D+</t>
  </si>
  <si>
    <t>F</t>
  </si>
  <si>
    <t>B+</t>
  </si>
  <si>
    <t>A</t>
  </si>
  <si>
    <t>RESULTS</t>
  </si>
  <si>
    <t>I</t>
  </si>
  <si>
    <t>Total</t>
  </si>
  <si>
    <t xml:space="preserve"> %</t>
  </si>
  <si>
    <t>Score of 0.5 or above will be rounded up to the next score if it results in a higher grade</t>
  </si>
  <si>
    <t>Average course score overall              (out of 100)</t>
  </si>
  <si>
    <t>Quiz</t>
  </si>
  <si>
    <t>/25</t>
  </si>
  <si>
    <t>/20</t>
  </si>
  <si>
    <t>Presentation</t>
  </si>
  <si>
    <t xml:space="preserve">Average score on the exam (mean)   </t>
  </si>
  <si>
    <t>D</t>
  </si>
  <si>
    <t>Folder</t>
  </si>
  <si>
    <t>L7</t>
  </si>
  <si>
    <t>L8</t>
  </si>
  <si>
    <t>ID</t>
  </si>
  <si>
    <t>L9</t>
  </si>
  <si>
    <t>/40</t>
  </si>
  <si>
    <t>THIRION</t>
  </si>
  <si>
    <t>ANDREW</t>
  </si>
  <si>
    <t>MARKUS</t>
  </si>
  <si>
    <t>BRAUN</t>
  </si>
  <si>
    <t>DEAN</t>
  </si>
  <si>
    <t>SRIRINTUSED</t>
  </si>
  <si>
    <t>JAMES</t>
  </si>
  <si>
    <t>MALKIN</t>
  </si>
  <si>
    <t>NIMA</t>
  </si>
  <si>
    <t>MOHAMMADHOSEIN</t>
  </si>
  <si>
    <t>TIMOTHY</t>
  </si>
  <si>
    <t>KELLEHER</t>
  </si>
  <si>
    <t>MA. BERNADETTE</t>
  </si>
  <si>
    <t>VIRAY</t>
  </si>
  <si>
    <t>DUANGKAMON</t>
  </si>
  <si>
    <t>THONGTUN</t>
  </si>
  <si>
    <t>NANT WIN PA</t>
  </si>
  <si>
    <t>YIN HNIN</t>
  </si>
  <si>
    <t>OO</t>
  </si>
  <si>
    <t>JONATHAN</t>
  </si>
  <si>
    <t>LEPAROUX</t>
  </si>
  <si>
    <t>JULIEN</t>
  </si>
  <si>
    <t>HORCHOLLE</t>
  </si>
  <si>
    <t>MOSTAFA</t>
  </si>
  <si>
    <t>TAHMOORESI</t>
  </si>
  <si>
    <t>UZMA</t>
  </si>
  <si>
    <t>MALENG</t>
  </si>
  <si>
    <t>KETSIRI</t>
  </si>
  <si>
    <t>SINTHOPWICAHNON</t>
  </si>
  <si>
    <t>MOSUNMOLA O.</t>
  </si>
  <si>
    <t>BAKARE</t>
  </si>
  <si>
    <t>PITSACHA</t>
  </si>
  <si>
    <t>LAKSANA</t>
  </si>
  <si>
    <t>KEVIN</t>
  </si>
  <si>
    <t>LEWIS</t>
  </si>
  <si>
    <t>SIYA</t>
  </si>
  <si>
    <t>NTULI</t>
  </si>
  <si>
    <t>MAC DONALD</t>
  </si>
  <si>
    <t>JOLENE</t>
  </si>
  <si>
    <r>
      <t xml:space="preserve">            See </t>
    </r>
    <r>
      <rPr>
        <b/>
        <i/>
        <sz val="11"/>
        <color indexed="8"/>
        <rFont val="Calibri"/>
        <family val="2"/>
      </rPr>
      <t>Results Summary</t>
    </r>
    <r>
      <rPr>
        <b/>
        <sz val="11"/>
        <color indexed="8"/>
        <rFont val="Calibri"/>
        <family val="2"/>
      </rPr>
      <t xml:space="preserve"> below for analysis</t>
    </r>
  </si>
  <si>
    <t>/9</t>
  </si>
  <si>
    <t>ZIN MUANG</t>
  </si>
  <si>
    <t>ZAW</t>
  </si>
  <si>
    <t>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</si>
</sst>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16"/>
      <name val="Cordia New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2" borderId="1" applyBorder="0">
      <protection locked="0"/>
    </xf>
  </cellStyleXfs>
  <cellXfs count="6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4" borderId="2" xfId="0" applyFont="1" applyFill="1" applyBorder="1" applyAlignment="1" applyProtection="1">
      <protection locked="0"/>
    </xf>
    <xf numFmtId="16" fontId="8" fillId="3" borderId="2" xfId="0" applyNumberFormat="1" applyFont="1" applyFill="1" applyBorder="1" applyAlignment="1" applyProtection="1">
      <alignment wrapText="1"/>
      <protection locked="0"/>
    </xf>
    <xf numFmtId="0" fontId="6" fillId="4" borderId="2" xfId="0" applyFont="1" applyFill="1" applyBorder="1" applyAlignment="1" applyProtection="1">
      <alignment horizontal="center"/>
      <protection locked="0"/>
    </xf>
    <xf numFmtId="0" fontId="3" fillId="5" borderId="2" xfId="0" applyNumberFormat="1" applyFont="1" applyFill="1" applyBorder="1" applyAlignment="1" applyProtection="1">
      <alignment horizontal="center" wrapText="1"/>
    </xf>
    <xf numFmtId="0" fontId="0" fillId="0" borderId="0" xfId="0" applyProtection="1"/>
    <xf numFmtId="0" fontId="3" fillId="5" borderId="2" xfId="0" applyFont="1" applyFill="1" applyBorder="1" applyAlignment="1" applyProtection="1">
      <alignment horizontal="center" wrapText="1"/>
    </xf>
    <xf numFmtId="0" fontId="3" fillId="4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0" fillId="4" borderId="0" xfId="0" applyFont="1" applyFill="1" applyProtection="1">
      <protection locked="0"/>
    </xf>
    <xf numFmtId="0" fontId="0" fillId="0" borderId="0" xfId="0" applyAlignment="1">
      <alignment horizontal="center"/>
    </xf>
    <xf numFmtId="16" fontId="8" fillId="3" borderId="4" xfId="0" applyNumberFormat="1" applyFont="1" applyFill="1" applyBorder="1" applyAlignment="1" applyProtection="1">
      <alignment wrapText="1"/>
      <protection locked="0"/>
    </xf>
    <xf numFmtId="0" fontId="6" fillId="6" borderId="5" xfId="0" applyFont="1" applyFill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164" fontId="9" fillId="2" borderId="2" xfId="0" applyNumberFormat="1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164" fontId="9" fillId="2" borderId="5" xfId="0" applyNumberFormat="1" applyFont="1" applyFill="1" applyBorder="1" applyAlignment="1" applyProtection="1">
      <alignment horizontal="center"/>
      <protection locked="0"/>
    </xf>
    <xf numFmtId="0" fontId="0" fillId="7" borderId="2" xfId="0" applyFill="1" applyBorder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6" fillId="8" borderId="2" xfId="0" applyFont="1" applyFill="1" applyBorder="1" applyAlignment="1" applyProtection="1">
      <alignment horizontal="center"/>
      <protection locked="0"/>
    </xf>
    <xf numFmtId="0" fontId="12" fillId="4" borderId="0" xfId="0" applyFont="1" applyFill="1"/>
    <xf numFmtId="164" fontId="3" fillId="9" borderId="2" xfId="0" applyNumberFormat="1" applyFont="1" applyFill="1" applyBorder="1" applyAlignment="1" applyProtection="1">
      <alignment horizontal="center" wrapText="1"/>
    </xf>
    <xf numFmtId="0" fontId="12" fillId="9" borderId="2" xfId="0" applyFont="1" applyFill="1" applyBorder="1" applyAlignment="1" applyProtection="1">
      <alignment horizontal="center"/>
    </xf>
    <xf numFmtId="164" fontId="4" fillId="3" borderId="2" xfId="0" applyNumberFormat="1" applyFont="1" applyFill="1" applyBorder="1" applyAlignment="1" applyProtection="1">
      <alignment horizontal="center"/>
    </xf>
    <xf numFmtId="0" fontId="4" fillId="3" borderId="2" xfId="0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 vertical="center"/>
    </xf>
    <xf numFmtId="0" fontId="8" fillId="9" borderId="2" xfId="0" applyFont="1" applyFill="1" applyBorder="1" applyAlignment="1" applyProtection="1">
      <alignment horizontal="center" vertical="center"/>
      <protection locked="0"/>
    </xf>
    <xf numFmtId="16" fontId="16" fillId="5" borderId="2" xfId="0" applyNumberFormat="1" applyFont="1" applyFill="1" applyBorder="1" applyAlignment="1" applyProtection="1">
      <alignment horizontal="center" vertical="center" wrapText="1"/>
      <protection locked="0"/>
    </xf>
    <xf numFmtId="14" fontId="8" fillId="9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1" applyFont="1" applyBorder="1" applyAlignment="1">
      <alignment horizontal="center"/>
      <protection locked="0"/>
    </xf>
    <xf numFmtId="0" fontId="1" fillId="10" borderId="2" xfId="0" applyFont="1" applyFill="1" applyBorder="1" applyAlignment="1" applyProtection="1">
      <alignment horizontal="center"/>
      <protection locked="0"/>
    </xf>
    <xf numFmtId="0" fontId="1" fillId="10" borderId="2" xfId="0" applyFont="1" applyFill="1" applyBorder="1" applyProtection="1">
      <protection locked="0"/>
    </xf>
    <xf numFmtId="0" fontId="1" fillId="10" borderId="2" xfId="0" applyFont="1" applyFill="1" applyBorder="1" applyAlignment="1" applyProtection="1">
      <alignment horizontal="left"/>
      <protection locked="0"/>
    </xf>
    <xf numFmtId="9" fontId="11" fillId="9" borderId="2" xfId="0" applyNumberFormat="1" applyFont="1" applyFill="1" applyBorder="1" applyAlignment="1">
      <alignment horizontal="center" vertical="center"/>
    </xf>
    <xf numFmtId="0" fontId="1" fillId="11" borderId="2" xfId="0" applyFont="1" applyFill="1" applyBorder="1" applyAlignment="1" applyProtection="1">
      <alignment horizontal="center"/>
      <protection locked="0"/>
    </xf>
    <xf numFmtId="0" fontId="1" fillId="11" borderId="2" xfId="0" applyFont="1" applyFill="1" applyBorder="1" applyProtection="1">
      <protection locked="0"/>
    </xf>
    <xf numFmtId="0" fontId="1" fillId="11" borderId="2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2" fillId="8" borderId="1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4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9" fillId="2" borderId="5" xfId="0" applyFont="1" applyFill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alignment horizontal="left"/>
      <protection locked="0"/>
    </xf>
    <xf numFmtId="0" fontId="9" fillId="2" borderId="3" xfId="0" applyFont="1" applyFill="1" applyBorder="1" applyAlignment="1" applyProtection="1">
      <alignment horizontal="left"/>
      <protection locked="0"/>
    </xf>
    <xf numFmtId="0" fontId="9" fillId="2" borderId="4" xfId="0" applyFont="1" applyFill="1" applyBorder="1" applyAlignment="1" applyProtection="1">
      <alignment horizontal="left"/>
      <protection locked="0"/>
    </xf>
    <xf numFmtId="0" fontId="8" fillId="2" borderId="1" xfId="1" applyFont="1" applyBorder="1" applyAlignment="1">
      <alignment horizontal="center"/>
      <protection locked="0"/>
    </xf>
    <xf numFmtId="0" fontId="11" fillId="10" borderId="2" xfId="0" applyFont="1" applyFill="1" applyBorder="1" applyAlignment="1">
      <alignment horizontal="center" vertical="center"/>
    </xf>
    <xf numFmtId="0" fontId="12" fillId="10" borderId="2" xfId="0" applyFont="1" applyFill="1" applyBorder="1" applyAlignment="1" applyProtection="1">
      <alignment horizontal="center"/>
    </xf>
    <xf numFmtId="164" fontId="12" fillId="9" borderId="2" xfId="0" applyNumberFormat="1" applyFont="1" applyFill="1" applyBorder="1" applyAlignment="1" applyProtection="1">
      <alignment horizontal="center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42793791574294"/>
          <c:y val="0.24000029296910771"/>
          <c:w val="0.53991130820399114"/>
          <c:h val="0.76000092773550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30"/>
          <c:dPt>
            <c:idx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4.9784606883654034E-2"/>
                  <c:y val="1.47989202771454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008745364319338E-4"/>
                  <c:y val="5.76156534935502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808884213360012E-3"/>
                  <c:y val="1.08168824868455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1164596328292972E-2"/>
                  <c:y val="3.585724770185717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2165265779024584E-2"/>
                  <c:y val="2.1742483611349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4973275101745886E-2"/>
                  <c:y val="-8.81302633379358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5439871635478731E-2"/>
                  <c:y val="-0.1355154183926061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837426192171322E-2"/>
                  <c:y val="-6.63494669801345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'Results summary'!$N$16:$N$23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cat>
          <c:val>
            <c:numRef>
              <c:f>'Results summary'!$O$16:$O$23</c:f>
              <c:numCache>
                <c:formatCode>General</c:formatCode>
                <c:ptCount val="8"/>
                <c:pt idx="0">
                  <c:v>14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72288635985496"/>
          <c:y val="9.2499906705974549E-2"/>
          <c:w val="6.0975697875822417E-2"/>
          <c:h val="0.82000099513627167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6"/>
          </a:solidFill>
          <a:prstDash val="solid"/>
        </a:ln>
        <a:effectLst/>
      </c:spPr>
      <c:txPr>
        <a:bodyPr/>
        <a:lstStyle/>
        <a:p>
          <a:pPr>
            <a:defRPr lang="en-US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1255" l="0.70000000000000062" r="0.70000000000000062" t="0.75000000000001255" header="0.30000000000000032" footer="0.30000000000000032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887942</xdr:colOff>
      <xdr:row>27</xdr:row>
      <xdr:rowOff>8659</xdr:rowOff>
    </xdr:from>
    <xdr:to>
      <xdr:col>1</xdr:col>
      <xdr:colOff>887942</xdr:colOff>
      <xdr:row>30</xdr:row>
      <xdr:rowOff>94384</xdr:rowOff>
    </xdr:to>
    <xdr:cxnSp macro="">
      <xdr:nvCxnSpPr>
        <xdr:cNvPr id="3" name="Straight Arrow Connector 2"/>
        <xdr:cNvCxnSpPr/>
      </xdr:nvCxnSpPr>
      <xdr:spPr>
        <a:xfrm>
          <a:off x="1528715" y="5879523"/>
          <a:ext cx="0" cy="657225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19050</xdr:rowOff>
    </xdr:from>
    <xdr:to>
      <xdr:col>10</xdr:col>
      <xdr:colOff>571500</xdr:colOff>
      <xdr:row>25</xdr:row>
      <xdr:rowOff>161925</xdr:rowOff>
    </xdr:to>
    <xdr:graphicFrame macro="">
      <xdr:nvGraphicFramePr>
        <xdr:cNvPr id="206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561</xdr:colOff>
      <xdr:row>26</xdr:row>
      <xdr:rowOff>47626</xdr:rowOff>
    </xdr:from>
    <xdr:to>
      <xdr:col>16</xdr:col>
      <xdr:colOff>466165</xdr:colOff>
      <xdr:row>38</xdr:row>
      <xdr:rowOff>132790</xdr:rowOff>
    </xdr:to>
    <xdr:sp macro="" textlink="">
      <xdr:nvSpPr>
        <xdr:cNvPr id="4" name="TextBox 3"/>
        <xdr:cNvSpPr txBox="1"/>
      </xdr:nvSpPr>
      <xdr:spPr>
        <a:xfrm>
          <a:off x="6948208" y="5067861"/>
          <a:ext cx="3491192" cy="2371164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u="sng"/>
            <a:t>Results summary</a:t>
          </a:r>
        </a:p>
        <a:p>
          <a:endParaRPr lang="en-GB"/>
        </a:p>
        <a:p>
          <a:endParaRPr lang="en-GB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0.21159</cdr:x>
      <cdr:y>0.01528</cdr:y>
    </cdr:from>
    <cdr:to>
      <cdr:x>0.75201</cdr:x>
      <cdr:y>0.18181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78759" y="57161"/>
          <a:ext cx="3664756" cy="613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1">
            <a:lnSpc>
              <a:spcPts val="1900"/>
            </a:lnSpc>
            <a:defRPr sz="1000"/>
          </a:pPr>
          <a:r>
            <a:rPr lang="en-US" sz="1600" b="1" i="0" u="sng" strike="noStrike">
              <a:solidFill>
                <a:srgbClr val="000000"/>
              </a:solidFill>
              <a:latin typeface="Calibri"/>
            </a:rPr>
            <a:t>ENG 2901 (2015) Class results</a:t>
          </a:r>
        </a:p>
        <a:p xmlns:a="http://schemas.openxmlformats.org/drawingml/2006/main">
          <a:pPr algn="ctr" rtl="1">
            <a:lnSpc>
              <a:spcPts val="1900"/>
            </a:lnSpc>
            <a:defRPr sz="1000"/>
          </a:pPr>
          <a:endParaRPr lang="en-US" sz="1600" b="1" i="0" u="sng" strike="noStrike">
            <a:solidFill>
              <a:srgbClr val="000000"/>
            </a:solidFill>
            <a:latin typeface="Calibri"/>
          </a:endParaRPr>
        </a:p>
        <a:p xmlns:a="http://schemas.openxmlformats.org/drawingml/2006/main">
          <a:pPr algn="ctr" rtl="1">
            <a:lnSpc>
              <a:spcPts val="1800"/>
            </a:lnSpc>
            <a:defRPr sz="1000"/>
          </a:pPr>
          <a:r>
            <a:rPr lang="en-US" sz="1600" b="0" i="0" strike="noStrike">
              <a:solidFill>
                <a:srgbClr val="000000"/>
              </a:solidFill>
              <a:latin typeface="Calibri"/>
            </a:rPr>
            <a:t>-a graphical representation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7"/>
  <sheetViews>
    <sheetView tabSelected="1" topLeftCell="A7" zoomScale="110" zoomScaleNormal="110" workbookViewId="0">
      <pane xSplit="4" topLeftCell="M1" activePane="topRight" state="frozen"/>
      <selection pane="topRight" activeCell="Z6" sqref="Z6"/>
    </sheetView>
  </sheetViews>
  <sheetFormatPr defaultRowHeight="15" x14ac:dyDescent="0.25"/>
  <cols>
    <col min="1" max="1" width="9.5703125" style="2" bestFit="1" customWidth="1"/>
    <col min="2" max="2" width="20" style="2" customWidth="1"/>
    <col min="3" max="3" width="21.42578125" style="1" bestFit="1" customWidth="1"/>
    <col min="4" max="4" width="25.7109375" style="1" bestFit="1" customWidth="1"/>
    <col min="5" max="5" width="3.85546875" style="1" customWidth="1"/>
    <col min="6" max="13" width="3.5703125" style="1" customWidth="1"/>
    <col min="14" max="14" width="5.85546875" style="1" bestFit="1" customWidth="1"/>
    <col min="15" max="15" width="5.5703125" style="1" bestFit="1" customWidth="1"/>
    <col min="16" max="16" width="1.85546875" customWidth="1"/>
    <col min="17" max="18" width="12.5703125" customWidth="1"/>
    <col min="19" max="19" width="2.28515625" customWidth="1"/>
    <col min="20" max="21" width="12.5703125" customWidth="1"/>
    <col min="22" max="22" width="1.7109375" customWidth="1"/>
    <col min="23" max="23" width="6.42578125" style="1" bestFit="1" customWidth="1"/>
    <col min="24" max="24" width="7.7109375" style="1" bestFit="1" customWidth="1"/>
    <col min="25" max="25" width="3.5703125" style="1" customWidth="1"/>
    <col min="26" max="26" width="11.7109375" style="1" bestFit="1" customWidth="1"/>
    <col min="27" max="27" width="7.85546875" style="1" customWidth="1"/>
    <col min="28" max="28" width="3.140625" style="1" customWidth="1"/>
    <col min="29" max="29" width="7.85546875" style="1" bestFit="1" customWidth="1"/>
    <col min="30" max="30" width="18.28515625" style="1" customWidth="1"/>
    <col min="31" max="31" width="34" style="1" customWidth="1"/>
    <col min="32" max="32" width="17.5703125" style="1" customWidth="1"/>
    <col min="33" max="39" width="9.140625" style="1"/>
    <col min="40" max="40" width="6.85546875" style="1" customWidth="1"/>
    <col min="41" max="16384" width="9.140625" style="1"/>
  </cols>
  <sheetData>
    <row r="2" spans="1:27" ht="18.75" x14ac:dyDescent="0.3">
      <c r="A2" s="16" t="s">
        <v>0</v>
      </c>
      <c r="B2" s="16" t="s">
        <v>38</v>
      </c>
      <c r="C2" s="16" t="s">
        <v>1</v>
      </c>
      <c r="D2" s="16" t="s">
        <v>2</v>
      </c>
      <c r="E2" s="29" t="s">
        <v>3</v>
      </c>
      <c r="F2" s="11"/>
      <c r="G2" s="11"/>
      <c r="H2" s="11"/>
      <c r="I2" s="11"/>
      <c r="J2" s="11"/>
      <c r="K2" s="11"/>
      <c r="L2" s="11"/>
      <c r="M2" s="11"/>
      <c r="N2" s="11"/>
      <c r="O2" s="12"/>
      <c r="Q2" s="40" t="s">
        <v>29</v>
      </c>
      <c r="R2" s="40" t="s">
        <v>32</v>
      </c>
      <c r="T2" s="58" t="s">
        <v>35</v>
      </c>
      <c r="U2" s="49"/>
      <c r="W2" s="48" t="s">
        <v>4</v>
      </c>
      <c r="X2" s="49"/>
      <c r="Y2" s="3"/>
      <c r="Z2" s="50" t="s">
        <v>5</v>
      </c>
      <c r="AA2" s="49"/>
    </row>
    <row r="3" spans="1:27" ht="23.25" x14ac:dyDescent="0.5">
      <c r="A3" s="17"/>
      <c r="B3" s="17"/>
      <c r="C3" s="18"/>
      <c r="D3" s="19"/>
      <c r="E3" s="15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36</v>
      </c>
      <c r="L3" s="4" t="s">
        <v>37</v>
      </c>
      <c r="M3" s="4" t="s">
        <v>39</v>
      </c>
      <c r="N3" s="38" t="s">
        <v>25</v>
      </c>
      <c r="O3" s="39" t="s">
        <v>26</v>
      </c>
      <c r="Q3" s="44" t="s">
        <v>14</v>
      </c>
      <c r="R3" s="36" t="s">
        <v>31</v>
      </c>
      <c r="T3" s="59" t="s">
        <v>84</v>
      </c>
      <c r="U3" s="36" t="s">
        <v>31</v>
      </c>
      <c r="W3" s="38" t="s">
        <v>25</v>
      </c>
      <c r="X3" s="37" t="s">
        <v>12</v>
      </c>
      <c r="Y3" s="5"/>
      <c r="Z3" s="30" t="s">
        <v>5</v>
      </c>
      <c r="AA3" s="30" t="s">
        <v>13</v>
      </c>
    </row>
    <row r="4" spans="1:27" x14ac:dyDescent="0.25">
      <c r="N4" s="2" t="s">
        <v>81</v>
      </c>
      <c r="O4" s="2" t="s">
        <v>14</v>
      </c>
      <c r="Q4" s="14" t="s">
        <v>14</v>
      </c>
      <c r="R4" s="14" t="s">
        <v>31</v>
      </c>
      <c r="T4" s="14" t="s">
        <v>84</v>
      </c>
      <c r="U4" s="14" t="s">
        <v>31</v>
      </c>
      <c r="W4" s="2" t="s">
        <v>30</v>
      </c>
      <c r="X4" s="2" t="s">
        <v>40</v>
      </c>
      <c r="Z4" s="2" t="s">
        <v>15</v>
      </c>
    </row>
    <row r="5" spans="1:27" x14ac:dyDescent="0.25">
      <c r="A5" s="41">
        <v>1</v>
      </c>
      <c r="B5" s="41">
        <v>5553020727</v>
      </c>
      <c r="C5" s="42" t="s">
        <v>82</v>
      </c>
      <c r="D5" s="43" t="s">
        <v>83</v>
      </c>
      <c r="E5" s="10">
        <v>1</v>
      </c>
      <c r="F5" s="10">
        <v>1</v>
      </c>
      <c r="G5" s="10">
        <v>1</v>
      </c>
      <c r="H5" s="10">
        <v>1</v>
      </c>
      <c r="I5" s="10">
        <v>1</v>
      </c>
      <c r="J5" s="10">
        <v>1</v>
      </c>
      <c r="K5" s="10">
        <v>1</v>
      </c>
      <c r="L5" s="10">
        <v>1</v>
      </c>
      <c r="M5" s="10">
        <v>1</v>
      </c>
      <c r="N5" s="6">
        <f>SUM(E5:M5)</f>
        <v>9</v>
      </c>
      <c r="O5" s="32">
        <f>N5/9*10</f>
        <v>10</v>
      </c>
      <c r="P5" s="31"/>
      <c r="Q5" s="33">
        <v>15.5</v>
      </c>
      <c r="R5" s="33">
        <v>17</v>
      </c>
      <c r="T5" s="60">
        <v>30</v>
      </c>
      <c r="U5" s="61">
        <f>T5/30*20</f>
        <v>20</v>
      </c>
      <c r="V5" s="7"/>
      <c r="W5" s="8">
        <v>20</v>
      </c>
      <c r="X5" s="32">
        <f>W5/25*30</f>
        <v>24</v>
      </c>
      <c r="Y5" s="9"/>
      <c r="Z5" s="34">
        <f>O5+Q5+R5+U5+X5</f>
        <v>86.5</v>
      </c>
      <c r="AA5" s="35" t="str">
        <f>IF(Z5&gt;=79.5,"A",IF(Z5&gt;=74.5,"B+",IF(Z5&gt;=69.5,"B",IF(Z5&gt;=64.5,"C+",IF(Z5&gt;=59.5,"C",IF(Z5&gt;=54.5,"D+",IF(Z5&gt;=44.5,"D",IF(Z5&lt;44.5,"FAIL"))))))))</f>
        <v>A</v>
      </c>
    </row>
    <row r="6" spans="1:27" x14ac:dyDescent="0.25">
      <c r="A6" s="41">
        <v>1</v>
      </c>
      <c r="B6" s="41">
        <v>5453520297</v>
      </c>
      <c r="C6" s="42" t="s">
        <v>49</v>
      </c>
      <c r="D6" s="43" t="s">
        <v>50</v>
      </c>
      <c r="E6" s="10">
        <v>1</v>
      </c>
      <c r="F6" s="10">
        <v>1</v>
      </c>
      <c r="G6" s="10">
        <v>1</v>
      </c>
      <c r="H6" s="10">
        <v>0</v>
      </c>
      <c r="I6" s="10">
        <v>1</v>
      </c>
      <c r="J6" s="10">
        <v>0</v>
      </c>
      <c r="K6" s="10">
        <v>1</v>
      </c>
      <c r="L6" s="10">
        <v>0</v>
      </c>
      <c r="M6" s="10">
        <v>1</v>
      </c>
      <c r="N6" s="6">
        <f t="shared" ref="N6:N25" si="0">SUM(E6:M6)</f>
        <v>6</v>
      </c>
      <c r="O6" s="32">
        <f t="shared" ref="O6:O25" si="1">N6/9*10</f>
        <v>6.6666666666666661</v>
      </c>
      <c r="P6" s="31"/>
      <c r="Q6" s="33">
        <v>15.5</v>
      </c>
      <c r="R6" s="33">
        <v>17</v>
      </c>
      <c r="T6" s="60">
        <v>30</v>
      </c>
      <c r="U6" s="61">
        <f t="shared" ref="U6:U25" si="2">T6/30*20</f>
        <v>20</v>
      </c>
      <c r="V6" s="7"/>
      <c r="W6" s="8">
        <v>13</v>
      </c>
      <c r="X6" s="32">
        <f t="shared" ref="X6:X25" si="3">W6/25*30</f>
        <v>15.600000000000001</v>
      </c>
      <c r="Y6" s="9"/>
      <c r="Z6" s="34">
        <f>O6+Q6+R6+U6+X6</f>
        <v>74.766666666666666</v>
      </c>
      <c r="AA6" s="35" t="str">
        <f t="shared" ref="AA6:AA25" si="4">IF(Z6&gt;=79.5,"A",IF(Z6&gt;=74.5,"B+",IF(Z6&gt;=69.5,"B",IF(Z6&gt;=64.5,"C+",IF(Z6&gt;=59.5,"C",IF(Z6&gt;=54.5,"D+",IF(Z6&gt;=44.5,"D",IF(Z6&lt;44.5,"FAIL"))))))))</f>
        <v>B+</v>
      </c>
    </row>
    <row r="7" spans="1:27" x14ac:dyDescent="0.25">
      <c r="A7" s="41">
        <v>1</v>
      </c>
      <c r="B7" s="41">
        <v>5553510081</v>
      </c>
      <c r="C7" s="42" t="s">
        <v>57</v>
      </c>
      <c r="D7" s="43"/>
      <c r="E7" s="10">
        <v>1</v>
      </c>
      <c r="F7" s="10">
        <v>1</v>
      </c>
      <c r="G7" s="10">
        <v>1</v>
      </c>
      <c r="H7" s="10">
        <v>1</v>
      </c>
      <c r="I7" s="10">
        <v>1</v>
      </c>
      <c r="J7" s="10">
        <v>1</v>
      </c>
      <c r="K7" s="10">
        <v>1</v>
      </c>
      <c r="L7" s="10">
        <v>1</v>
      </c>
      <c r="M7" s="10">
        <v>1</v>
      </c>
      <c r="N7" s="6">
        <f t="shared" si="0"/>
        <v>9</v>
      </c>
      <c r="O7" s="32">
        <f t="shared" si="1"/>
        <v>10</v>
      </c>
      <c r="P7" s="31"/>
      <c r="Q7" s="33">
        <v>15.5</v>
      </c>
      <c r="R7" s="33">
        <v>17</v>
      </c>
      <c r="T7" s="60">
        <v>30</v>
      </c>
      <c r="U7" s="61">
        <f t="shared" si="2"/>
        <v>20</v>
      </c>
      <c r="V7" s="7"/>
      <c r="W7" s="8">
        <v>22</v>
      </c>
      <c r="X7" s="32">
        <f t="shared" si="3"/>
        <v>26.4</v>
      </c>
      <c r="Y7" s="9"/>
      <c r="Z7" s="34">
        <f>O7+Q7+R7+U7+X7</f>
        <v>88.9</v>
      </c>
      <c r="AA7" s="35" t="str">
        <f t="shared" si="4"/>
        <v>A</v>
      </c>
    </row>
    <row r="8" spans="1:27" x14ac:dyDescent="0.25">
      <c r="A8" s="41">
        <v>1</v>
      </c>
      <c r="B8" s="41">
        <v>5553020644</v>
      </c>
      <c r="C8" s="42" t="s">
        <v>58</v>
      </c>
      <c r="D8" s="43" t="s">
        <v>59</v>
      </c>
      <c r="E8" s="10">
        <v>1</v>
      </c>
      <c r="F8" s="10">
        <v>1</v>
      </c>
      <c r="G8" s="10">
        <v>1</v>
      </c>
      <c r="H8" s="10">
        <v>1</v>
      </c>
      <c r="I8" s="10">
        <v>1</v>
      </c>
      <c r="J8" s="10">
        <v>1</v>
      </c>
      <c r="K8" s="10">
        <v>1</v>
      </c>
      <c r="L8" s="10">
        <v>1</v>
      </c>
      <c r="M8" s="10">
        <v>1</v>
      </c>
      <c r="N8" s="6">
        <f t="shared" si="0"/>
        <v>9</v>
      </c>
      <c r="O8" s="32">
        <f t="shared" si="1"/>
        <v>10</v>
      </c>
      <c r="P8" s="31"/>
      <c r="Q8" s="33">
        <v>15.5</v>
      </c>
      <c r="R8" s="33">
        <v>17</v>
      </c>
      <c r="T8" s="60">
        <v>30</v>
      </c>
      <c r="U8" s="61">
        <f t="shared" si="2"/>
        <v>20</v>
      </c>
      <c r="V8" s="7"/>
      <c r="W8" s="8">
        <v>15</v>
      </c>
      <c r="X8" s="32">
        <f t="shared" si="3"/>
        <v>18</v>
      </c>
      <c r="Y8" s="9"/>
      <c r="Z8" s="34">
        <f>O8+Q8+R8+U8+X8</f>
        <v>80.5</v>
      </c>
      <c r="AA8" s="35" t="str">
        <f t="shared" si="4"/>
        <v>A</v>
      </c>
    </row>
    <row r="9" spans="1:27" x14ac:dyDescent="0.25">
      <c r="A9" s="45">
        <v>1</v>
      </c>
      <c r="B9" s="45">
        <v>5453000308</v>
      </c>
      <c r="C9" s="46" t="s">
        <v>70</v>
      </c>
      <c r="D9" s="47" t="s">
        <v>71</v>
      </c>
      <c r="E9" s="10">
        <v>1</v>
      </c>
      <c r="F9" s="10">
        <v>1</v>
      </c>
      <c r="G9" s="10">
        <v>1</v>
      </c>
      <c r="H9" s="10">
        <v>1</v>
      </c>
      <c r="I9" s="10">
        <v>1</v>
      </c>
      <c r="J9" s="10">
        <v>1</v>
      </c>
      <c r="K9" s="10">
        <v>1</v>
      </c>
      <c r="L9" s="10">
        <v>1</v>
      </c>
      <c r="M9" s="10">
        <v>1</v>
      </c>
      <c r="N9" s="6">
        <f t="shared" si="0"/>
        <v>9</v>
      </c>
      <c r="O9" s="32">
        <f t="shared" si="1"/>
        <v>10</v>
      </c>
      <c r="P9" s="31"/>
      <c r="Q9" s="33">
        <v>15.5</v>
      </c>
      <c r="R9" s="33">
        <v>17</v>
      </c>
      <c r="T9" s="60">
        <v>30</v>
      </c>
      <c r="U9" s="61">
        <f t="shared" si="2"/>
        <v>20</v>
      </c>
      <c r="V9" s="7"/>
      <c r="W9" s="8">
        <v>19</v>
      </c>
      <c r="X9" s="32">
        <f t="shared" si="3"/>
        <v>22.8</v>
      </c>
      <c r="Y9" s="9"/>
      <c r="Z9" s="34">
        <f>O9+Q9+R9+U9+X9</f>
        <v>85.3</v>
      </c>
      <c r="AA9" s="35" t="str">
        <f t="shared" si="4"/>
        <v>A</v>
      </c>
    </row>
    <row r="10" spans="1:27" x14ac:dyDescent="0.25">
      <c r="A10" s="45">
        <v>2</v>
      </c>
      <c r="B10" s="45">
        <v>5553520205</v>
      </c>
      <c r="C10" s="46" t="s">
        <v>79</v>
      </c>
      <c r="D10" s="47" t="s">
        <v>78</v>
      </c>
      <c r="E10" s="10">
        <v>0</v>
      </c>
      <c r="F10" s="10">
        <v>0</v>
      </c>
      <c r="G10" s="10">
        <v>1</v>
      </c>
      <c r="H10" s="10">
        <v>1</v>
      </c>
      <c r="I10" s="10">
        <v>1</v>
      </c>
      <c r="J10" s="10">
        <v>1</v>
      </c>
      <c r="K10" s="10">
        <v>1</v>
      </c>
      <c r="L10" s="10">
        <v>1</v>
      </c>
      <c r="M10" s="10">
        <v>1</v>
      </c>
      <c r="N10" s="6">
        <f t="shared" si="0"/>
        <v>7</v>
      </c>
      <c r="O10" s="32">
        <f t="shared" si="1"/>
        <v>7.7777777777777777</v>
      </c>
      <c r="P10" s="31"/>
      <c r="Q10" s="33">
        <v>9</v>
      </c>
      <c r="R10" s="33">
        <v>11.5</v>
      </c>
      <c r="T10" s="60">
        <v>28</v>
      </c>
      <c r="U10" s="61">
        <f t="shared" si="2"/>
        <v>18.666666666666668</v>
      </c>
      <c r="V10" s="7"/>
      <c r="W10" s="8">
        <v>19</v>
      </c>
      <c r="X10" s="32">
        <f t="shared" si="3"/>
        <v>22.8</v>
      </c>
      <c r="Y10" s="9"/>
      <c r="Z10" s="34">
        <f>O10+Q10+R10+U10+X10</f>
        <v>69.74444444444444</v>
      </c>
      <c r="AA10" s="35" t="str">
        <f t="shared" si="4"/>
        <v>B</v>
      </c>
    </row>
    <row r="11" spans="1:27" x14ac:dyDescent="0.25">
      <c r="A11" s="41">
        <v>3</v>
      </c>
      <c r="B11" s="41">
        <v>5353020802</v>
      </c>
      <c r="C11" s="42" t="s">
        <v>42</v>
      </c>
      <c r="D11" s="43" t="s">
        <v>41</v>
      </c>
      <c r="E11" s="10">
        <v>1</v>
      </c>
      <c r="F11" s="10">
        <v>1</v>
      </c>
      <c r="G11" s="10">
        <v>1</v>
      </c>
      <c r="H11" s="10">
        <v>1</v>
      </c>
      <c r="I11" s="10">
        <v>1</v>
      </c>
      <c r="J11" s="10">
        <v>1</v>
      </c>
      <c r="K11" s="10">
        <v>1</v>
      </c>
      <c r="L11" s="10">
        <v>1</v>
      </c>
      <c r="M11" s="10">
        <v>1</v>
      </c>
      <c r="N11" s="6">
        <f t="shared" si="0"/>
        <v>9</v>
      </c>
      <c r="O11" s="32">
        <f t="shared" si="1"/>
        <v>10</v>
      </c>
      <c r="P11" s="31"/>
      <c r="Q11" s="33">
        <v>16</v>
      </c>
      <c r="R11" s="33">
        <v>16</v>
      </c>
      <c r="T11" s="60">
        <v>26</v>
      </c>
      <c r="U11" s="61">
        <f t="shared" si="2"/>
        <v>17.333333333333336</v>
      </c>
      <c r="V11" s="7"/>
      <c r="W11" s="8">
        <v>15</v>
      </c>
      <c r="X11" s="32">
        <f t="shared" si="3"/>
        <v>18</v>
      </c>
      <c r="Y11" s="9"/>
      <c r="Z11" s="34">
        <f>O11+Q11+R11+U11+X11</f>
        <v>77.333333333333343</v>
      </c>
      <c r="AA11" s="35" t="str">
        <f t="shared" si="4"/>
        <v>B+</v>
      </c>
    </row>
    <row r="12" spans="1:27" x14ac:dyDescent="0.25">
      <c r="A12" s="41">
        <v>3</v>
      </c>
      <c r="B12" s="41">
        <v>5753020394</v>
      </c>
      <c r="C12" s="42" t="s">
        <v>60</v>
      </c>
      <c r="D12" s="43" t="s">
        <v>61</v>
      </c>
      <c r="E12" s="10">
        <v>1</v>
      </c>
      <c r="F12" s="10">
        <v>1</v>
      </c>
      <c r="G12" s="10">
        <v>1</v>
      </c>
      <c r="H12" s="10">
        <v>1</v>
      </c>
      <c r="I12" s="10">
        <v>0</v>
      </c>
      <c r="J12" s="10">
        <v>1</v>
      </c>
      <c r="K12" s="10">
        <v>1</v>
      </c>
      <c r="L12" s="10">
        <v>1</v>
      </c>
      <c r="M12" s="10">
        <v>1</v>
      </c>
      <c r="N12" s="6">
        <f t="shared" si="0"/>
        <v>8</v>
      </c>
      <c r="O12" s="32">
        <f t="shared" si="1"/>
        <v>8.8888888888888893</v>
      </c>
      <c r="P12" s="31"/>
      <c r="Q12" s="33">
        <v>16</v>
      </c>
      <c r="R12" s="33">
        <v>16</v>
      </c>
      <c r="T12" s="60">
        <v>26</v>
      </c>
      <c r="U12" s="61">
        <f t="shared" si="2"/>
        <v>17.333333333333336</v>
      </c>
      <c r="V12" s="7"/>
      <c r="W12" s="8">
        <v>21</v>
      </c>
      <c r="X12" s="32">
        <f t="shared" si="3"/>
        <v>25.2</v>
      </c>
      <c r="Y12" s="9"/>
      <c r="Z12" s="34">
        <f>O12+Q12+R12+U12+X12</f>
        <v>83.422222222222217</v>
      </c>
      <c r="AA12" s="35" t="str">
        <f t="shared" si="4"/>
        <v>A</v>
      </c>
    </row>
    <row r="13" spans="1:27" x14ac:dyDescent="0.25">
      <c r="A13" s="41">
        <v>3</v>
      </c>
      <c r="B13" s="41">
        <v>5753020402</v>
      </c>
      <c r="C13" s="42" t="s">
        <v>62</v>
      </c>
      <c r="D13" s="43" t="s">
        <v>63</v>
      </c>
      <c r="E13" s="10">
        <v>1</v>
      </c>
      <c r="F13" s="10">
        <v>1</v>
      </c>
      <c r="G13" s="10">
        <v>1</v>
      </c>
      <c r="H13" s="10">
        <v>0</v>
      </c>
      <c r="I13" s="10">
        <v>1</v>
      </c>
      <c r="J13" s="10">
        <v>1</v>
      </c>
      <c r="K13" s="10">
        <v>1</v>
      </c>
      <c r="L13" s="10">
        <v>1</v>
      </c>
      <c r="M13" s="10">
        <v>1</v>
      </c>
      <c r="N13" s="6">
        <f t="shared" si="0"/>
        <v>8</v>
      </c>
      <c r="O13" s="32">
        <f t="shared" si="1"/>
        <v>8.8888888888888893</v>
      </c>
      <c r="P13" s="31"/>
      <c r="Q13" s="33">
        <v>16</v>
      </c>
      <c r="R13" s="33">
        <v>16</v>
      </c>
      <c r="T13" s="60">
        <v>26</v>
      </c>
      <c r="U13" s="61">
        <f t="shared" si="2"/>
        <v>17.333333333333336</v>
      </c>
      <c r="V13" s="7"/>
      <c r="W13" s="8">
        <v>21</v>
      </c>
      <c r="X13" s="32">
        <f t="shared" si="3"/>
        <v>25.2</v>
      </c>
      <c r="Y13" s="9"/>
      <c r="Z13" s="34">
        <f>O13+Q13+R13+U13+X13</f>
        <v>83.422222222222217</v>
      </c>
      <c r="AA13" s="35" t="str">
        <f t="shared" si="4"/>
        <v>A</v>
      </c>
    </row>
    <row r="14" spans="1:27" x14ac:dyDescent="0.25">
      <c r="A14" s="41">
        <v>3</v>
      </c>
      <c r="B14" s="41">
        <v>5753020444</v>
      </c>
      <c r="C14" s="42" t="s">
        <v>76</v>
      </c>
      <c r="D14" s="43" t="s">
        <v>77</v>
      </c>
      <c r="E14" s="10">
        <v>0</v>
      </c>
      <c r="F14" s="10">
        <v>1</v>
      </c>
      <c r="G14" s="10">
        <v>1</v>
      </c>
      <c r="H14" s="10">
        <v>1</v>
      </c>
      <c r="I14" s="10">
        <v>1</v>
      </c>
      <c r="J14" s="10">
        <v>1</v>
      </c>
      <c r="K14" s="10">
        <v>1</v>
      </c>
      <c r="L14" s="10">
        <v>1</v>
      </c>
      <c r="M14" s="10">
        <v>1</v>
      </c>
      <c r="N14" s="6">
        <f t="shared" si="0"/>
        <v>8</v>
      </c>
      <c r="O14" s="32">
        <f t="shared" si="1"/>
        <v>8.8888888888888893</v>
      </c>
      <c r="P14" s="31"/>
      <c r="Q14" s="33">
        <v>16</v>
      </c>
      <c r="R14" s="33">
        <v>16</v>
      </c>
      <c r="T14" s="60">
        <v>26</v>
      </c>
      <c r="U14" s="61">
        <f t="shared" si="2"/>
        <v>17.333333333333336</v>
      </c>
      <c r="V14" s="7"/>
      <c r="W14" s="8">
        <v>21</v>
      </c>
      <c r="X14" s="32">
        <f t="shared" si="3"/>
        <v>25.2</v>
      </c>
      <c r="Y14" s="9"/>
      <c r="Z14" s="34">
        <f>O14+Q14+R14+U14+X14</f>
        <v>83.422222222222217</v>
      </c>
      <c r="AA14" s="35" t="str">
        <f t="shared" si="4"/>
        <v>A</v>
      </c>
    </row>
    <row r="15" spans="1:27" x14ac:dyDescent="0.25">
      <c r="A15" s="45">
        <v>4</v>
      </c>
      <c r="B15" s="45">
        <v>5753020436</v>
      </c>
      <c r="C15" s="46" t="s">
        <v>43</v>
      </c>
      <c r="D15" s="47" t="s">
        <v>44</v>
      </c>
      <c r="E15" s="10">
        <v>1</v>
      </c>
      <c r="F15" s="10">
        <v>1</v>
      </c>
      <c r="G15" s="10">
        <v>1</v>
      </c>
      <c r="H15" s="10">
        <v>1</v>
      </c>
      <c r="I15" s="10">
        <v>1</v>
      </c>
      <c r="J15" s="10">
        <v>1</v>
      </c>
      <c r="K15" s="10">
        <v>1</v>
      </c>
      <c r="L15" s="10">
        <v>1</v>
      </c>
      <c r="M15" s="10">
        <v>1</v>
      </c>
      <c r="N15" s="6">
        <f t="shared" si="0"/>
        <v>9</v>
      </c>
      <c r="O15" s="32">
        <f t="shared" si="1"/>
        <v>10</v>
      </c>
      <c r="P15" s="31"/>
      <c r="Q15" s="33">
        <v>19.5</v>
      </c>
      <c r="R15" s="33">
        <v>16.5</v>
      </c>
      <c r="T15" s="60">
        <v>28</v>
      </c>
      <c r="U15" s="61">
        <f t="shared" si="2"/>
        <v>18.666666666666668</v>
      </c>
      <c r="V15" s="7"/>
      <c r="W15" s="8">
        <v>24</v>
      </c>
      <c r="X15" s="32">
        <f t="shared" si="3"/>
        <v>28.799999999999997</v>
      </c>
      <c r="Y15" s="9"/>
      <c r="Z15" s="34">
        <f>O15+Q15+R15+U15+X15</f>
        <v>93.466666666666669</v>
      </c>
      <c r="AA15" s="35" t="str">
        <f t="shared" si="4"/>
        <v>A</v>
      </c>
    </row>
    <row r="16" spans="1:27" x14ac:dyDescent="0.25">
      <c r="A16" s="45">
        <v>4</v>
      </c>
      <c r="B16" s="45">
        <v>5753020584</v>
      </c>
      <c r="C16" s="46" t="s">
        <v>45</v>
      </c>
      <c r="D16" s="47" t="s">
        <v>46</v>
      </c>
      <c r="E16" s="10">
        <v>1</v>
      </c>
      <c r="F16" s="10">
        <v>1</v>
      </c>
      <c r="G16" s="10">
        <v>1</v>
      </c>
      <c r="H16" s="10">
        <v>0</v>
      </c>
      <c r="I16" s="10">
        <v>1</v>
      </c>
      <c r="J16" s="10">
        <v>1</v>
      </c>
      <c r="K16" s="10">
        <v>1</v>
      </c>
      <c r="L16" s="10">
        <v>1</v>
      </c>
      <c r="M16" s="10">
        <v>1</v>
      </c>
      <c r="N16" s="6">
        <f t="shared" si="0"/>
        <v>8</v>
      </c>
      <c r="O16" s="32">
        <f t="shared" si="1"/>
        <v>8.8888888888888893</v>
      </c>
      <c r="P16" s="31"/>
      <c r="Q16" s="33">
        <v>19.5</v>
      </c>
      <c r="R16" s="33">
        <v>16.5</v>
      </c>
      <c r="T16" s="60">
        <v>28</v>
      </c>
      <c r="U16" s="61">
        <f t="shared" si="2"/>
        <v>18.666666666666668</v>
      </c>
      <c r="V16" s="7"/>
      <c r="W16" s="8">
        <v>21</v>
      </c>
      <c r="X16" s="32">
        <f t="shared" si="3"/>
        <v>25.2</v>
      </c>
      <c r="Y16" s="9"/>
      <c r="Z16" s="34">
        <f>O16+Q16+R16+U16+X16</f>
        <v>88.75555555555556</v>
      </c>
      <c r="AA16" s="35" t="str">
        <f t="shared" si="4"/>
        <v>A</v>
      </c>
    </row>
    <row r="17" spans="1:27" x14ac:dyDescent="0.25">
      <c r="A17" s="45">
        <v>4</v>
      </c>
      <c r="B17" s="45">
        <v>5753020386</v>
      </c>
      <c r="C17" s="46" t="s">
        <v>47</v>
      </c>
      <c r="D17" s="47" t="s">
        <v>48</v>
      </c>
      <c r="E17" s="10">
        <v>1</v>
      </c>
      <c r="F17" s="10">
        <v>1</v>
      </c>
      <c r="G17" s="10">
        <v>1</v>
      </c>
      <c r="H17" s="10">
        <v>1</v>
      </c>
      <c r="I17" s="10">
        <v>1</v>
      </c>
      <c r="J17" s="10">
        <v>1</v>
      </c>
      <c r="K17" s="10">
        <v>1</v>
      </c>
      <c r="L17" s="10">
        <v>1</v>
      </c>
      <c r="M17" s="10">
        <v>1</v>
      </c>
      <c r="N17" s="6">
        <f t="shared" si="0"/>
        <v>9</v>
      </c>
      <c r="O17" s="32">
        <f t="shared" si="1"/>
        <v>10</v>
      </c>
      <c r="P17" s="31"/>
      <c r="Q17" s="33">
        <v>19.5</v>
      </c>
      <c r="R17" s="33">
        <v>16.5</v>
      </c>
      <c r="T17" s="60">
        <v>28</v>
      </c>
      <c r="U17" s="61">
        <f t="shared" si="2"/>
        <v>18.666666666666668</v>
      </c>
      <c r="V17" s="7"/>
      <c r="W17" s="8">
        <v>23</v>
      </c>
      <c r="X17" s="32">
        <f t="shared" si="3"/>
        <v>27.6</v>
      </c>
      <c r="Y17" s="9"/>
      <c r="Z17" s="34">
        <f>O17+Q17+R17+U17+X17</f>
        <v>92.26666666666668</v>
      </c>
      <c r="AA17" s="35" t="str">
        <f t="shared" si="4"/>
        <v>A</v>
      </c>
    </row>
    <row r="18" spans="1:27" x14ac:dyDescent="0.25">
      <c r="A18" s="45">
        <v>4</v>
      </c>
      <c r="B18" s="45"/>
      <c r="C18" s="46" t="s">
        <v>51</v>
      </c>
      <c r="D18" s="47" t="s">
        <v>52</v>
      </c>
      <c r="E18" s="10">
        <v>1</v>
      </c>
      <c r="F18" s="10">
        <v>1</v>
      </c>
      <c r="G18" s="10">
        <v>0</v>
      </c>
      <c r="H18" s="10">
        <v>1</v>
      </c>
      <c r="I18" s="10">
        <v>1</v>
      </c>
      <c r="J18" s="10">
        <v>1</v>
      </c>
      <c r="K18" s="10">
        <v>1</v>
      </c>
      <c r="L18" s="10">
        <v>1</v>
      </c>
      <c r="M18" s="10">
        <v>1</v>
      </c>
      <c r="N18" s="6">
        <f t="shared" si="0"/>
        <v>8</v>
      </c>
      <c r="O18" s="32">
        <f t="shared" si="1"/>
        <v>8.8888888888888893</v>
      </c>
      <c r="P18" s="31"/>
      <c r="Q18" s="33">
        <v>19.5</v>
      </c>
      <c r="R18" s="33">
        <v>16.5</v>
      </c>
      <c r="T18" s="60">
        <v>28</v>
      </c>
      <c r="U18" s="61">
        <f t="shared" si="2"/>
        <v>18.666666666666668</v>
      </c>
      <c r="V18" s="7"/>
      <c r="W18" s="8">
        <v>23</v>
      </c>
      <c r="X18" s="32">
        <f t="shared" si="3"/>
        <v>27.6</v>
      </c>
      <c r="Y18" s="9"/>
      <c r="Z18" s="34">
        <f>O18+Q18+R18+U18+X18</f>
        <v>91.155555555555566</v>
      </c>
      <c r="AA18" s="35" t="str">
        <f t="shared" si="4"/>
        <v>A</v>
      </c>
    </row>
    <row r="19" spans="1:27" x14ac:dyDescent="0.25">
      <c r="A19" s="41">
        <v>5</v>
      </c>
      <c r="B19" s="41">
        <v>5553020685</v>
      </c>
      <c r="C19" s="42" t="s">
        <v>64</v>
      </c>
      <c r="D19" s="43" t="s">
        <v>65</v>
      </c>
      <c r="E19" s="10">
        <v>1</v>
      </c>
      <c r="F19" s="10">
        <v>1</v>
      </c>
      <c r="G19" s="10">
        <v>1</v>
      </c>
      <c r="H19" s="10">
        <v>1</v>
      </c>
      <c r="I19" s="10">
        <v>1</v>
      </c>
      <c r="J19" s="10">
        <v>0</v>
      </c>
      <c r="K19" s="10">
        <v>1</v>
      </c>
      <c r="L19" s="10">
        <v>1</v>
      </c>
      <c r="M19" s="10">
        <v>1</v>
      </c>
      <c r="N19" s="6">
        <f t="shared" si="0"/>
        <v>8</v>
      </c>
      <c r="O19" s="32">
        <f t="shared" si="1"/>
        <v>8.8888888888888893</v>
      </c>
      <c r="P19" s="31"/>
      <c r="Q19" s="33">
        <v>10</v>
      </c>
      <c r="R19" s="33">
        <v>18.5</v>
      </c>
      <c r="T19" s="60">
        <v>20</v>
      </c>
      <c r="U19" s="61">
        <f t="shared" si="2"/>
        <v>13.333333333333332</v>
      </c>
      <c r="V19" s="7"/>
      <c r="W19" s="8">
        <v>24</v>
      </c>
      <c r="X19" s="32">
        <f t="shared" si="3"/>
        <v>28.799999999999997</v>
      </c>
      <c r="Y19" s="9"/>
      <c r="Z19" s="34">
        <f>O19+Q19+R19+U19+X19</f>
        <v>79.522222222222211</v>
      </c>
      <c r="AA19" s="35" t="str">
        <f t="shared" si="4"/>
        <v>A</v>
      </c>
    </row>
    <row r="20" spans="1:27" x14ac:dyDescent="0.25">
      <c r="A20" s="45">
        <v>6</v>
      </c>
      <c r="B20" s="45"/>
      <c r="C20" s="46" t="s">
        <v>74</v>
      </c>
      <c r="D20" s="47" t="s">
        <v>75</v>
      </c>
      <c r="E20" s="10">
        <v>0</v>
      </c>
      <c r="F20" s="10">
        <v>1</v>
      </c>
      <c r="G20" s="10">
        <v>1</v>
      </c>
      <c r="H20" s="10">
        <v>0</v>
      </c>
      <c r="I20" s="10">
        <v>1</v>
      </c>
      <c r="J20" s="10">
        <v>1</v>
      </c>
      <c r="K20" s="10">
        <v>1</v>
      </c>
      <c r="L20" s="10">
        <v>1</v>
      </c>
      <c r="M20" s="10">
        <v>1</v>
      </c>
      <c r="N20" s="6">
        <f t="shared" si="0"/>
        <v>7</v>
      </c>
      <c r="O20" s="32">
        <f t="shared" si="1"/>
        <v>7.7777777777777777</v>
      </c>
      <c r="P20" s="31"/>
      <c r="Q20" s="33">
        <v>18</v>
      </c>
      <c r="R20" s="33">
        <v>18</v>
      </c>
      <c r="T20" s="60">
        <v>28</v>
      </c>
      <c r="U20" s="61">
        <f t="shared" si="2"/>
        <v>18.666666666666668</v>
      </c>
      <c r="V20" s="7"/>
      <c r="W20" s="8">
        <v>25</v>
      </c>
      <c r="X20" s="32">
        <f t="shared" si="3"/>
        <v>30</v>
      </c>
      <c r="Y20" s="9"/>
      <c r="Z20" s="34">
        <f>O20+Q20+R20+U20+X20</f>
        <v>92.444444444444443</v>
      </c>
      <c r="AA20" s="35" t="str">
        <f t="shared" si="4"/>
        <v>A</v>
      </c>
    </row>
    <row r="21" spans="1:27" x14ac:dyDescent="0.25">
      <c r="A21" s="41">
        <v>7</v>
      </c>
      <c r="B21" s="41">
        <v>5553020776</v>
      </c>
      <c r="C21" s="42" t="s">
        <v>55</v>
      </c>
      <c r="D21" s="43" t="s">
        <v>56</v>
      </c>
      <c r="E21" s="10">
        <v>1</v>
      </c>
      <c r="F21" s="10">
        <v>1</v>
      </c>
      <c r="G21" s="10">
        <v>1</v>
      </c>
      <c r="H21" s="10">
        <v>1</v>
      </c>
      <c r="I21" s="10">
        <v>1</v>
      </c>
      <c r="J21" s="10">
        <v>1</v>
      </c>
      <c r="K21" s="10">
        <v>1</v>
      </c>
      <c r="L21" s="10">
        <v>1</v>
      </c>
      <c r="M21" s="10">
        <v>1</v>
      </c>
      <c r="N21" s="6">
        <f t="shared" si="0"/>
        <v>9</v>
      </c>
      <c r="O21" s="32">
        <f t="shared" si="1"/>
        <v>10</v>
      </c>
      <c r="P21" s="31"/>
      <c r="Q21" s="33">
        <v>15.5</v>
      </c>
      <c r="R21" s="33">
        <v>8</v>
      </c>
      <c r="T21" s="60">
        <v>28</v>
      </c>
      <c r="U21" s="61">
        <f t="shared" si="2"/>
        <v>18.666666666666668</v>
      </c>
      <c r="V21" s="7"/>
      <c r="W21" s="8">
        <v>15</v>
      </c>
      <c r="X21" s="32">
        <f t="shared" si="3"/>
        <v>18</v>
      </c>
      <c r="Y21" s="9"/>
      <c r="Z21" s="34">
        <f>O21+Q21+R21+U21+X21</f>
        <v>70.166666666666671</v>
      </c>
      <c r="AA21" s="35" t="str">
        <f t="shared" si="4"/>
        <v>B</v>
      </c>
    </row>
    <row r="22" spans="1:27" x14ac:dyDescent="0.25">
      <c r="A22" s="41">
        <v>7</v>
      </c>
      <c r="B22" s="41">
        <v>5753020469</v>
      </c>
      <c r="C22" s="42" t="s">
        <v>66</v>
      </c>
      <c r="D22" s="43" t="s">
        <v>67</v>
      </c>
      <c r="E22" s="10">
        <v>1</v>
      </c>
      <c r="F22" s="10">
        <v>1</v>
      </c>
      <c r="G22" s="10">
        <v>1</v>
      </c>
      <c r="H22" s="10">
        <v>1</v>
      </c>
      <c r="I22" s="10">
        <v>1</v>
      </c>
      <c r="J22" s="10">
        <v>1</v>
      </c>
      <c r="K22" s="10">
        <v>1</v>
      </c>
      <c r="L22" s="10">
        <v>1</v>
      </c>
      <c r="M22" s="10">
        <v>1</v>
      </c>
      <c r="N22" s="6">
        <f t="shared" si="0"/>
        <v>9</v>
      </c>
      <c r="O22" s="32">
        <f t="shared" si="1"/>
        <v>10</v>
      </c>
      <c r="P22" s="31"/>
      <c r="Q22" s="33">
        <v>15.5</v>
      </c>
      <c r="R22" s="33">
        <v>8</v>
      </c>
      <c r="T22" s="60">
        <v>28</v>
      </c>
      <c r="U22" s="61">
        <f t="shared" si="2"/>
        <v>18.666666666666668</v>
      </c>
      <c r="V22" s="7"/>
      <c r="W22" s="8">
        <v>24</v>
      </c>
      <c r="X22" s="32">
        <f t="shared" si="3"/>
        <v>28.799999999999997</v>
      </c>
      <c r="Y22" s="9"/>
      <c r="Z22" s="34">
        <f>O22+Q22+R22+U22+X22</f>
        <v>80.966666666666669</v>
      </c>
      <c r="AA22" s="35" t="str">
        <f t="shared" si="4"/>
        <v>A</v>
      </c>
    </row>
    <row r="23" spans="1:27" x14ac:dyDescent="0.25">
      <c r="A23" s="41">
        <v>7</v>
      </c>
      <c r="B23" s="41">
        <v>5753020410</v>
      </c>
      <c r="C23" s="42" t="s">
        <v>68</v>
      </c>
      <c r="D23" s="43" t="s">
        <v>69</v>
      </c>
      <c r="E23" s="10">
        <v>1</v>
      </c>
      <c r="F23" s="10">
        <v>1</v>
      </c>
      <c r="G23" s="10">
        <v>1</v>
      </c>
      <c r="H23" s="10">
        <v>0</v>
      </c>
      <c r="I23" s="10">
        <v>1</v>
      </c>
      <c r="J23" s="10">
        <v>1</v>
      </c>
      <c r="K23" s="10">
        <v>1</v>
      </c>
      <c r="L23" s="10">
        <v>1</v>
      </c>
      <c r="M23" s="10">
        <v>1</v>
      </c>
      <c r="N23" s="6">
        <f t="shared" si="0"/>
        <v>8</v>
      </c>
      <c r="O23" s="32">
        <f t="shared" si="1"/>
        <v>8.8888888888888893</v>
      </c>
      <c r="P23" s="31"/>
      <c r="Q23" s="33">
        <v>15.5</v>
      </c>
      <c r="R23" s="33">
        <v>8</v>
      </c>
      <c r="T23" s="60">
        <v>28</v>
      </c>
      <c r="U23" s="61">
        <f t="shared" si="2"/>
        <v>18.666666666666668</v>
      </c>
      <c r="V23" s="7"/>
      <c r="W23" s="8">
        <v>20</v>
      </c>
      <c r="X23" s="32">
        <f t="shared" si="3"/>
        <v>24</v>
      </c>
      <c r="Y23" s="9"/>
      <c r="Z23" s="34">
        <f>O23+Q23+R23+U23+X23</f>
        <v>75.055555555555557</v>
      </c>
      <c r="AA23" s="35" t="str">
        <f t="shared" si="4"/>
        <v>B+</v>
      </c>
    </row>
    <row r="24" spans="1:27" x14ac:dyDescent="0.25">
      <c r="A24" s="41">
        <v>7</v>
      </c>
      <c r="B24" s="41">
        <v>5753020600</v>
      </c>
      <c r="C24" s="42" t="s">
        <v>72</v>
      </c>
      <c r="D24" s="43" t="s">
        <v>73</v>
      </c>
      <c r="E24" s="10">
        <v>1</v>
      </c>
      <c r="F24" s="10">
        <v>1</v>
      </c>
      <c r="G24" s="10">
        <v>1</v>
      </c>
      <c r="H24" s="10">
        <v>0</v>
      </c>
      <c r="I24" s="10">
        <v>1</v>
      </c>
      <c r="J24" s="10">
        <v>1</v>
      </c>
      <c r="K24" s="10">
        <v>1</v>
      </c>
      <c r="L24" s="10">
        <v>1</v>
      </c>
      <c r="M24" s="10">
        <v>1</v>
      </c>
      <c r="N24" s="6">
        <f t="shared" si="0"/>
        <v>8</v>
      </c>
      <c r="O24" s="32">
        <f t="shared" si="1"/>
        <v>8.8888888888888893</v>
      </c>
      <c r="P24" s="31"/>
      <c r="Q24" s="33">
        <v>15.5</v>
      </c>
      <c r="R24" s="33">
        <v>8</v>
      </c>
      <c r="T24" s="60">
        <v>28</v>
      </c>
      <c r="U24" s="61">
        <f t="shared" si="2"/>
        <v>18.666666666666668</v>
      </c>
      <c r="V24" s="7"/>
      <c r="W24" s="8">
        <v>10</v>
      </c>
      <c r="X24" s="32">
        <f t="shared" si="3"/>
        <v>12</v>
      </c>
      <c r="Y24" s="9"/>
      <c r="Z24" s="34">
        <f>O24+Q24+R24+U24+X24</f>
        <v>63.055555555555557</v>
      </c>
      <c r="AA24" s="35" t="str">
        <f t="shared" si="4"/>
        <v>C</v>
      </c>
    </row>
    <row r="25" spans="1:27" x14ac:dyDescent="0.25">
      <c r="A25" s="41"/>
      <c r="B25" s="41">
        <v>5753500056</v>
      </c>
      <c r="C25" s="42" t="s">
        <v>53</v>
      </c>
      <c r="D25" s="43" t="s">
        <v>54</v>
      </c>
      <c r="E25" s="10">
        <v>1</v>
      </c>
      <c r="F25" s="10">
        <v>1</v>
      </c>
      <c r="G25" s="10">
        <v>0</v>
      </c>
      <c r="H25" s="10">
        <v>1</v>
      </c>
      <c r="I25" s="10">
        <v>1</v>
      </c>
      <c r="J25" s="10">
        <v>1</v>
      </c>
      <c r="K25" s="10">
        <v>1</v>
      </c>
      <c r="L25" s="10">
        <v>1</v>
      </c>
      <c r="M25" s="10">
        <v>1</v>
      </c>
      <c r="N25" s="6">
        <f t="shared" si="0"/>
        <v>8</v>
      </c>
      <c r="O25" s="32">
        <f t="shared" si="1"/>
        <v>8.8888888888888893</v>
      </c>
      <c r="P25" s="31"/>
      <c r="Q25" s="33">
        <v>15.5</v>
      </c>
      <c r="R25" s="33">
        <v>10.5</v>
      </c>
      <c r="T25" s="60">
        <v>27</v>
      </c>
      <c r="U25" s="61">
        <f t="shared" si="2"/>
        <v>18</v>
      </c>
      <c r="V25" s="7"/>
      <c r="W25" s="8">
        <v>15</v>
      </c>
      <c r="X25" s="32">
        <f t="shared" si="3"/>
        <v>18</v>
      </c>
      <c r="Y25" s="9"/>
      <c r="Z25" s="34">
        <f>O25+Q25+R25+U25+X25</f>
        <v>70.888888888888886</v>
      </c>
      <c r="AA25" s="35" t="str">
        <f t="shared" si="4"/>
        <v>B</v>
      </c>
    </row>
    <row r="27" spans="1:27" x14ac:dyDescent="0.25">
      <c r="A27" s="51" t="s">
        <v>80</v>
      </c>
      <c r="B27" s="51"/>
      <c r="C27" s="51"/>
      <c r="D27" s="51"/>
    </row>
  </sheetData>
  <sortState ref="A5:Y25">
    <sortCondition ref="A5:A25"/>
  </sortState>
  <mergeCells count="4">
    <mergeCell ref="W2:X2"/>
    <mergeCell ref="Z2:AA2"/>
    <mergeCell ref="A27:D27"/>
    <mergeCell ref="T2:U2"/>
  </mergeCells>
  <phoneticPr fontId="5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35"/>
  <sheetViews>
    <sheetView topLeftCell="B4" workbookViewId="0">
      <selection activeCell="O16" sqref="O16"/>
    </sheetView>
  </sheetViews>
  <sheetFormatPr defaultRowHeight="15" x14ac:dyDescent="0.25"/>
  <cols>
    <col min="4" max="4" width="24.28515625" customWidth="1"/>
  </cols>
  <sheetData>
    <row r="4" spans="2:1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x14ac:dyDescent="0.25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2:1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.75" thickBot="1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8.75" x14ac:dyDescent="0.3">
      <c r="B14" s="20"/>
      <c r="C14" s="20"/>
      <c r="D14" s="1"/>
      <c r="E14" s="1"/>
      <c r="F14" s="1"/>
      <c r="G14" s="1"/>
      <c r="H14" s="1"/>
      <c r="I14" s="1"/>
      <c r="J14" s="1"/>
      <c r="K14" s="1"/>
      <c r="L14" s="1"/>
      <c r="M14" s="1"/>
      <c r="N14" s="52" t="s">
        <v>23</v>
      </c>
      <c r="O14" s="53"/>
    </row>
    <row r="15" spans="2:15" x14ac:dyDescent="0.25">
      <c r="B15" s="1"/>
      <c r="C15" s="1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3"/>
      <c r="O15" s="24"/>
    </row>
    <row r="16" spans="2:15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3" t="s">
        <v>22</v>
      </c>
      <c r="O16" s="24">
        <f>COUNTIF(Scores!AA5:AA25,"A")</f>
        <v>14</v>
      </c>
    </row>
    <row r="17" spans="2:15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3" t="s">
        <v>21</v>
      </c>
      <c r="O17" s="24">
        <f>COUNTIF(Scores!AA5:AA25,"B+")</f>
        <v>3</v>
      </c>
    </row>
    <row r="18" spans="2:15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3" t="s">
        <v>16</v>
      </c>
      <c r="O18" s="24">
        <f>COUNTIF(Scores!AA5:AA25,"B")</f>
        <v>3</v>
      </c>
    </row>
    <row r="19" spans="2:15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3" t="s">
        <v>17</v>
      </c>
      <c r="O19" s="24">
        <f>COUNTIF(Scores!AA5:AA25,"C+")</f>
        <v>0</v>
      </c>
    </row>
    <row r="20" spans="2:15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3" t="s">
        <v>18</v>
      </c>
      <c r="O20" s="24">
        <f>COUNTIF(Scores!AA5:AA25,"C")</f>
        <v>1</v>
      </c>
    </row>
    <row r="21" spans="2:1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3" t="s">
        <v>19</v>
      </c>
      <c r="O21" s="24">
        <f>COUNTIF(Scores!AA5:AA25,"D+")</f>
        <v>0</v>
      </c>
    </row>
    <row r="22" spans="2:15" x14ac:dyDescent="0.25">
      <c r="B22" s="1"/>
      <c r="C22" s="1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23" t="s">
        <v>34</v>
      </c>
      <c r="O22" s="24">
        <f>COUNTIF(Scores!AA5:AA25,"D")</f>
        <v>0</v>
      </c>
    </row>
    <row r="23" spans="2:1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3" t="s">
        <v>20</v>
      </c>
      <c r="O23" s="24">
        <f>COUNTIF(Scores!AA5:AA25,"FAIL")</f>
        <v>0</v>
      </c>
    </row>
    <row r="24" spans="2:15" ht="15.75" thickBot="1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5" t="s">
        <v>24</v>
      </c>
      <c r="O24" s="26">
        <f>COUNTIF(Scores!AA5:AA25,"I")</f>
        <v>0</v>
      </c>
    </row>
    <row r="25" spans="2:1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x14ac:dyDescent="0.25">
      <c r="B31" s="55" t="s">
        <v>33</v>
      </c>
      <c r="C31" s="56"/>
      <c r="D31" s="57"/>
      <c r="E31" s="22">
        <f>AVERAGE(Scores!X5:X25)</f>
        <v>23.428571428571427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x14ac:dyDescent="0.25">
      <c r="B32" s="54" t="s">
        <v>28</v>
      </c>
      <c r="C32" s="54"/>
      <c r="D32" s="54"/>
      <c r="E32" s="27">
        <f>AVERAGE(Scores!Z5:Z25)</f>
        <v>81.478835978835988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x14ac:dyDescent="0.25">
      <c r="B33" s="28" t="s">
        <v>27</v>
      </c>
      <c r="C33" s="28"/>
      <c r="D33" s="28"/>
      <c r="E33" s="28"/>
      <c r="F33" s="28"/>
      <c r="G33" s="28"/>
      <c r="H33" s="28"/>
      <c r="I33" s="1"/>
      <c r="J33" s="1"/>
      <c r="K33" s="1"/>
      <c r="L33" s="1"/>
      <c r="M33" s="1"/>
      <c r="N33" s="1"/>
      <c r="O33" s="1"/>
    </row>
    <row r="34" spans="2:15" x14ac:dyDescent="0.25">
      <c r="B34" s="1"/>
      <c r="N34" s="1"/>
      <c r="O34" s="1"/>
    </row>
    <row r="35" spans="2:15" x14ac:dyDescent="0.25">
      <c r="K35" s="1"/>
    </row>
  </sheetData>
  <mergeCells count="3">
    <mergeCell ref="N14:O14"/>
    <mergeCell ref="B32:D32"/>
    <mergeCell ref="B31:D31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Results 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</dc:creator>
  <cp:lastModifiedBy>The Game</cp:lastModifiedBy>
  <dcterms:created xsi:type="dcterms:W3CDTF">2009-12-15T00:51:19Z</dcterms:created>
  <dcterms:modified xsi:type="dcterms:W3CDTF">2016-04-06T04:50:08Z</dcterms:modified>
</cp:coreProperties>
</file>