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480" windowHeight="5445"/>
  </bookViews>
  <sheets>
    <sheet name="Scores" sheetId="1" r:id="rId1"/>
    <sheet name="Results summary" sheetId="2" r:id="rId2"/>
  </sheets>
  <definedNames>
    <definedName name="_xlnm._FilterDatabase" localSheetId="0" hidden="1">Scores!$A$6:$X$21</definedName>
  </definedNames>
  <calcPr calcId="144525"/>
</workbook>
</file>

<file path=xl/calcChain.xml><?xml version="1.0" encoding="utf-8"?>
<calcChain xmlns="http://schemas.openxmlformats.org/spreadsheetml/2006/main">
  <c r="O16" i="2" l="1"/>
  <c r="T12" i="1" l="1"/>
  <c r="T16" i="1"/>
  <c r="T14" i="1"/>
  <c r="T11" i="1"/>
  <c r="T10" i="1"/>
  <c r="T15" i="1"/>
  <c r="T7" i="1"/>
  <c r="T9" i="1"/>
  <c r="T18" i="1"/>
  <c r="T17" i="1"/>
  <c r="T13" i="1"/>
  <c r="T19" i="1"/>
  <c r="T20" i="1"/>
  <c r="T6" i="1"/>
  <c r="T21" i="1"/>
  <c r="T5" i="1"/>
  <c r="T8" i="1"/>
  <c r="N8" i="1"/>
  <c r="N6" i="1" l="1"/>
  <c r="O6" i="1" s="1"/>
  <c r="N14" i="1"/>
  <c r="O14" i="1" s="1"/>
  <c r="V14" i="1" s="1"/>
  <c r="W14" i="1" s="1"/>
  <c r="O8" i="1"/>
  <c r="V8" i="1" s="1"/>
  <c r="W8" i="1" s="1"/>
  <c r="N11" i="1"/>
  <c r="O11" i="1" s="1"/>
  <c r="N18" i="1"/>
  <c r="O18" i="1" s="1"/>
  <c r="N10" i="1"/>
  <c r="O10" i="1" s="1"/>
  <c r="N17" i="1"/>
  <c r="O17" i="1" s="1"/>
  <c r="N19" i="1"/>
  <c r="O19" i="1" s="1"/>
  <c r="N12" i="1"/>
  <c r="O12" i="1" s="1"/>
  <c r="V12" i="1" s="1"/>
  <c r="W12" i="1" s="1"/>
  <c r="N15" i="1"/>
  <c r="O15" i="1" s="1"/>
  <c r="N5" i="1"/>
  <c r="O5" i="1" s="1"/>
  <c r="N21" i="1"/>
  <c r="O21" i="1" s="1"/>
  <c r="N7" i="1"/>
  <c r="O7" i="1" s="1"/>
  <c r="N13" i="1"/>
  <c r="O13" i="1" s="1"/>
  <c r="N16" i="1"/>
  <c r="O16" i="1" s="1"/>
  <c r="V16" i="1" s="1"/>
  <c r="W16" i="1" s="1"/>
  <c r="N20" i="1"/>
  <c r="O20" i="1" s="1"/>
  <c r="N9" i="1"/>
  <c r="O9" i="1" s="1"/>
  <c r="V11" i="1" l="1"/>
  <c r="W11" i="1" s="1"/>
  <c r="V13" i="1"/>
  <c r="W13" i="1" s="1"/>
  <c r="V19" i="1"/>
  <c r="W19" i="1" s="1"/>
  <c r="V20" i="1"/>
  <c r="W20" i="1" s="1"/>
  <c r="V17" i="1"/>
  <c r="W17" i="1" s="1"/>
  <c r="V5" i="1"/>
  <c r="W5" i="1" s="1"/>
  <c r="V6" i="1"/>
  <c r="W6" i="1" s="1"/>
  <c r="V7" i="1"/>
  <c r="W7" i="1" s="1"/>
  <c r="V21" i="1"/>
  <c r="W21" i="1" s="1"/>
  <c r="V10" i="1"/>
  <c r="W10" i="1" s="1"/>
  <c r="V15" i="1"/>
  <c r="W15" i="1" s="1"/>
  <c r="V18" i="1"/>
  <c r="W18" i="1" s="1"/>
  <c r="V9" i="1"/>
  <c r="W9" i="1" s="1"/>
  <c r="E32" i="2" l="1"/>
  <c r="O24" i="2" l="1"/>
  <c r="O22" i="2"/>
  <c r="O20" i="2"/>
  <c r="O18" i="2"/>
  <c r="O23" i="2"/>
  <c r="O21" i="2"/>
  <c r="O19" i="2"/>
  <c r="O17" i="2"/>
</calcChain>
</file>

<file path=xl/sharedStrings.xml><?xml version="1.0" encoding="utf-8"?>
<sst xmlns="http://schemas.openxmlformats.org/spreadsheetml/2006/main" count="94" uniqueCount="75">
  <si>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</si>
  <si>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</si>
  <si>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</si>
  <si>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</si>
  <si>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</si>
  <si>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</si>
  <si>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</si>
  <si>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</si>
  <si>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</si>
  <si>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L6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</si>
  <si>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</si>
  <si>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</si>
  <si>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</si>
  <si>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</si>
  <si>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</si>
  <si>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</si>
  <si>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</si>
  <si>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</si>
  <si>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</si>
  <si>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</si>
  <si>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</si>
  <si>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</si>
  <si>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</si>
  <si>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</si>
  <si>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Average course score overall              (out of 100)</t>
  </si>
  <si>
    <t xml:space="preserve">Average score on the exam (mean)   </t>
  </si>
  <si>
    <t>D</t>
  </si>
  <si>
    <t>ID</t>
  </si>
  <si>
    <r>
      <t xml:space="preserve">            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</si>
  <si>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Raw Score</t>
  </si>
  <si>
    <t>%</t>
  </si>
  <si>
    <t>N/A</t>
  </si>
  <si>
    <t>First name (s)</t>
  </si>
  <si>
    <t>Exam</t>
  </si>
  <si>
    <t>/25</t>
  </si>
  <si>
    <t>L7</t>
  </si>
  <si>
    <t>L8</t>
  </si>
  <si>
    <t>/20</t>
  </si>
  <si>
    <t>Presentation</t>
  </si>
  <si>
    <t>/60</t>
  </si>
  <si>
    <t>L9</t>
  </si>
  <si>
    <t>CHAYAWIN</t>
  </si>
  <si>
    <t>CHOMNGAM</t>
  </si>
  <si>
    <t>TADAPA</t>
  </si>
  <si>
    <t>SIRIPAK</t>
  </si>
  <si>
    <t>MORNE CHOWLES</t>
  </si>
  <si>
    <t>GROENEWALD</t>
  </si>
  <si>
    <t xml:space="preserve">ANDREW </t>
  </si>
  <si>
    <t>SMITH</t>
  </si>
  <si>
    <t>DONNA RISA</t>
  </si>
  <si>
    <t>BATIAO</t>
  </si>
  <si>
    <t>PIYALAK</t>
  </si>
  <si>
    <t>SIRIPEE</t>
  </si>
  <si>
    <t>CHONLADA</t>
  </si>
  <si>
    <t>CHAMNAN</t>
  </si>
  <si>
    <t>PICHAYANITH</t>
  </si>
  <si>
    <t>HONGTHAMAWAT</t>
  </si>
  <si>
    <t>NAN EI EI THWE</t>
  </si>
  <si>
    <t>PORTER</t>
  </si>
  <si>
    <t>JUSTIN OLIVER</t>
  </si>
  <si>
    <t>NUNNAPAT</t>
  </si>
  <si>
    <t>SAISIM</t>
  </si>
  <si>
    <t>ALASTAIR</t>
  </si>
  <si>
    <t>PATTERSON</t>
  </si>
  <si>
    <t>HONG</t>
  </si>
  <si>
    <t>ZHANG</t>
  </si>
  <si>
    <t>LALITA</t>
  </si>
  <si>
    <t>MASARAT</t>
  </si>
  <si>
    <t>PHUWAPHATSIRACHOK</t>
  </si>
  <si>
    <t>PEYMAN</t>
  </si>
  <si>
    <t>GOLCHIN</t>
  </si>
  <si>
    <t>RIJA</t>
  </si>
  <si>
    <t>KITTISILPA</t>
  </si>
  <si>
    <t>E</t>
  </si>
  <si>
    <t>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</si>
</sst>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1" applyBorder="0">
      <protection locked="0"/>
    </xf>
    <xf numFmtId="0" fontId="19" fillId="0" borderId="0"/>
    <xf numFmtId="0" fontId="19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" fontId="7" fillId="3" borderId="2" xfId="0" applyNumberFormat="1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9" fillId="4" borderId="0" xfId="0" applyFont="1" applyFill="1" applyProtection="1">
      <protection locked="0"/>
    </xf>
    <xf numFmtId="16" fontId="7" fillId="3" borderId="4" xfId="0" applyNumberFormat="1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164" fontId="8" fillId="2" borderId="2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11" fillId="4" borderId="0" xfId="0" applyFont="1" applyFill="1"/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6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Protection="1">
      <protection locked="0"/>
    </xf>
    <xf numFmtId="0" fontId="1" fillId="9" borderId="2" xfId="0" applyFont="1" applyFill="1" applyBorder="1" applyAlignment="1" applyProtection="1">
      <alignment horizontal="left"/>
      <protection locked="0"/>
    </xf>
    <xf numFmtId="0" fontId="10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 applyProtection="1">
      <alignment horizontal="center"/>
    </xf>
    <xf numFmtId="0" fontId="10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 applyProtection="1">
      <alignment horizontal="center"/>
    </xf>
    <xf numFmtId="14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2" xfId="0" applyNumberFormat="1" applyFont="1" applyFill="1" applyBorder="1" applyAlignment="1" applyProtection="1">
      <alignment horizontal="center" wrapText="1"/>
    </xf>
    <xf numFmtId="0" fontId="12" fillId="2" borderId="3" xfId="0" applyFont="1" applyFill="1" applyBorder="1" applyAlignment="1" applyProtection="1">
      <protection locked="0"/>
    </xf>
    <xf numFmtId="0" fontId="17" fillId="2" borderId="1" xfId="0" applyFont="1" applyFill="1" applyBorder="1" applyAlignment="1" applyProtection="1">
      <protection locked="0"/>
    </xf>
    <xf numFmtId="0" fontId="17" fillId="6" borderId="5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 horizontal="center"/>
      <protection locked="0"/>
    </xf>
    <xf numFmtId="0" fontId="18" fillId="0" borderId="0" xfId="0" applyFont="1"/>
    <xf numFmtId="164" fontId="11" fillId="10" borderId="2" xfId="0" applyNumberFormat="1" applyFont="1" applyFill="1" applyBorder="1" applyAlignment="1" applyProtection="1">
      <alignment horizontal="center"/>
    </xf>
    <xf numFmtId="0" fontId="17" fillId="2" borderId="2" xfId="1" applyFont="1" applyBorder="1" applyAlignment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3" fillId="5" borderId="0" xfId="0" applyNumberFormat="1" applyFont="1" applyFill="1" applyAlignment="1" applyProtection="1">
      <alignment horizontal="center" wrapText="1"/>
    </xf>
    <xf numFmtId="0" fontId="0" fillId="0" borderId="2" xfId="0" applyBorder="1" applyAlignment="1">
      <alignment horizontal="center"/>
    </xf>
    <xf numFmtId="0" fontId="1" fillId="9" borderId="13" xfId="0" applyFont="1" applyFill="1" applyBorder="1" applyAlignment="1" applyProtection="1">
      <alignment horizontal="center"/>
      <protection locked="0"/>
    </xf>
    <xf numFmtId="0" fontId="1" fillId="9" borderId="13" xfId="0" applyFont="1" applyFill="1" applyBorder="1" applyProtection="1">
      <protection locked="0"/>
    </xf>
    <xf numFmtId="0" fontId="1" fillId="9" borderId="13" xfId="0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5" borderId="13" xfId="0" applyNumberFormat="1" applyFont="1" applyFill="1" applyBorder="1" applyAlignment="1" applyProtection="1">
      <alignment horizontal="center" wrapText="1"/>
    </xf>
    <xf numFmtId="0" fontId="3" fillId="5" borderId="0" xfId="0" applyNumberFormat="1" applyFont="1" applyFill="1" applyBorder="1" applyAlignment="1" applyProtection="1">
      <alignment horizontal="center" wrapText="1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0" borderId="4" xfId="0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7" fillId="2" borderId="1" xfId="1" applyFont="1" applyBorder="1" applyAlignment="1">
      <alignment horizontal="center"/>
      <protection locked="0"/>
    </xf>
    <xf numFmtId="0" fontId="13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" xfId="3"/>
    <cellStyle name="Normal 3" xfId="2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49-4B14-BEA9-B55B843B1C5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9-4B14-BEA9-B55B843B1C59}"/>
                </c:ext>
              </c:extLst>
            </c:dLbl>
            <c:dLbl>
              <c:idx val="1"/>
              <c:layout>
                <c:manualLayout>
                  <c:x val="1.1008745364319479E-4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49-4B14-BEA9-B55B843B1C59}"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49-4B14-BEA9-B55B843B1C59}"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56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49-4B14-BEA9-B55B843B1C59}"/>
                </c:ext>
              </c:extLst>
            </c:dLbl>
            <c:dLbl>
              <c:idx val="4"/>
              <c:layout>
                <c:manualLayout>
                  <c:x val="-2.2165265779024886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49-4B14-BEA9-B55B843B1C59}"/>
                </c:ext>
              </c:extLst>
            </c:dLbl>
            <c:dLbl>
              <c:idx val="5"/>
              <c:layout>
                <c:manualLayout>
                  <c:x val="-2.4973275101746052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9-4B14-BEA9-B55B843B1C59}"/>
                </c:ext>
              </c:extLst>
            </c:dLbl>
            <c:dLbl>
              <c:idx val="6"/>
              <c:layout>
                <c:manualLayout>
                  <c:x val="1.5439871635478846E-2"/>
                  <c:y val="-0.135515418392607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49-4B14-BEA9-B55B843B1C59}"/>
                </c:ext>
              </c:extLst>
            </c:dLbl>
            <c:dLbl>
              <c:idx val="7"/>
              <c:layout>
                <c:manualLayout>
                  <c:x val="7.8374261921713845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49-4B14-BEA9-B55B843B1C5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749-4B14-BEA9-B55B843B1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073"/>
          <c:y val="9.2499906705974549E-2"/>
          <c:w val="6.0975697875822514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548355</xdr:colOff>
      <xdr:row>25</xdr:row>
      <xdr:rowOff>50072</xdr:rowOff>
    </xdr:from>
    <xdr:to>
      <xdr:col>1</xdr:col>
      <xdr:colOff>548355</xdr:colOff>
      <xdr:row>28</xdr:row>
      <xdr:rowOff>135797</xdr:rowOff>
    </xdr:to>
    <xdr:cxnSp macro="">
      <xdr:nvCxnSpPr>
        <xdr:cNvPr id="3" name="Straight Arrow Connector 2"/>
        <xdr:cNvCxnSpPr/>
      </xdr:nvCxnSpPr>
      <xdr:spPr>
        <a:xfrm>
          <a:off x="1326920" y="25353442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2401</a:t>
          </a:r>
          <a:r>
            <a:rPr lang="en-US" sz="1600" b="1" i="0" u="sng" strike="noStrike" baseline="0">
              <a:solidFill>
                <a:srgbClr val="000000"/>
              </a:solidFill>
              <a:latin typeface="Calibri"/>
            </a:rPr>
            <a:t> Evening Class</a:t>
          </a: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 (2017)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tabSelected="1" zoomScale="120" zoomScaleNormal="120" workbookViewId="0">
      <pane xSplit="4" topLeftCell="Q1" activePane="topRight" state="frozen"/>
      <selection pane="topRight" activeCell="D14" sqref="D14"/>
    </sheetView>
  </sheetViews>
  <sheetFormatPr defaultColWidth="9.140625" defaultRowHeight="15" x14ac:dyDescent="0.25"/>
  <cols>
    <col min="1" max="1" width="11.7109375" style="2" bestFit="1" customWidth="1"/>
    <col min="2" max="2" width="20" style="2" customWidth="1"/>
    <col min="3" max="3" width="23.85546875" style="1" bestFit="1" customWidth="1"/>
    <col min="4" max="4" width="25.7109375" style="1" bestFit="1" customWidth="1"/>
    <col min="5" max="5" width="3.85546875" style="1" customWidth="1"/>
    <col min="6" max="13" width="3.7109375" style="1" customWidth="1"/>
    <col min="14" max="14" width="5.85546875" style="1" bestFit="1" customWidth="1"/>
    <col min="15" max="15" width="5.7109375" style="1" bestFit="1" customWidth="1"/>
    <col min="16" max="16" width="2.28515625" customWidth="1"/>
    <col min="17" max="17" width="13.7109375" bestFit="1" customWidth="1"/>
    <col min="18" max="18" width="3" customWidth="1"/>
    <col min="19" max="20" width="12.7109375" customWidth="1"/>
    <col min="21" max="21" width="2.28515625" customWidth="1"/>
    <col min="22" max="22" width="11.7109375" style="1" bestFit="1" customWidth="1"/>
    <col min="23" max="23" width="7.85546875" style="1" customWidth="1"/>
    <col min="24" max="24" width="74.7109375" style="1" bestFit="1" customWidth="1"/>
    <col min="25" max="25" width="7.85546875" style="1" bestFit="1" customWidth="1"/>
    <col min="26" max="26" width="18.28515625" style="1" customWidth="1"/>
    <col min="27" max="27" width="34" style="1" customWidth="1"/>
    <col min="28" max="28" width="17.7109375" style="1" customWidth="1"/>
    <col min="29" max="35" width="9.140625" style="1"/>
    <col min="36" max="36" width="6.85546875" style="1" customWidth="1"/>
    <col min="37" max="16384" width="9.140625" style="1"/>
  </cols>
  <sheetData>
    <row r="2" spans="1:23" ht="15.75" x14ac:dyDescent="0.25">
      <c r="A2" s="36" t="s">
        <v>0</v>
      </c>
      <c r="B2" s="36" t="s">
        <v>27</v>
      </c>
      <c r="C2" s="36" t="s">
        <v>32</v>
      </c>
      <c r="D2" s="36" t="s">
        <v>1</v>
      </c>
      <c r="E2" s="35" t="s">
        <v>2</v>
      </c>
      <c r="F2" s="5"/>
      <c r="G2" s="5"/>
      <c r="H2" s="5"/>
      <c r="I2" s="5"/>
      <c r="J2" s="5"/>
      <c r="K2" s="34"/>
      <c r="L2" s="5"/>
      <c r="M2" s="5"/>
      <c r="N2" s="5"/>
      <c r="O2" s="6"/>
      <c r="Q2" s="40" t="s">
        <v>38</v>
      </c>
      <c r="S2" s="57" t="s">
        <v>33</v>
      </c>
      <c r="T2" s="55"/>
      <c r="U2" s="38"/>
      <c r="V2" s="54" t="s">
        <v>3</v>
      </c>
      <c r="W2" s="55"/>
    </row>
    <row r="3" spans="1:23" ht="23.25" x14ac:dyDescent="0.5">
      <c r="A3" s="9"/>
      <c r="B3" s="9"/>
      <c r="C3" s="10"/>
      <c r="D3" s="11"/>
      <c r="E3" s="8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35</v>
      </c>
      <c r="L3" s="3" t="s">
        <v>36</v>
      </c>
      <c r="M3" s="3" t="s">
        <v>40</v>
      </c>
      <c r="N3" s="24" t="s">
        <v>21</v>
      </c>
      <c r="O3" s="32" t="s">
        <v>22</v>
      </c>
      <c r="Q3" s="30" t="s">
        <v>30</v>
      </c>
      <c r="S3" s="28" t="s">
        <v>29</v>
      </c>
      <c r="T3" s="30" t="s">
        <v>30</v>
      </c>
      <c r="V3" s="37" t="s">
        <v>3</v>
      </c>
      <c r="W3" s="37" t="s">
        <v>10</v>
      </c>
    </row>
    <row r="4" spans="1:23" x14ac:dyDescent="0.25">
      <c r="A4" s="49"/>
      <c r="B4" s="49"/>
      <c r="C4" s="50"/>
      <c r="D4" s="50"/>
      <c r="E4" s="48"/>
      <c r="F4" s="48"/>
      <c r="G4" s="48"/>
      <c r="H4" s="48"/>
      <c r="I4" s="48"/>
      <c r="J4" s="48"/>
      <c r="K4" s="48"/>
      <c r="L4" s="48"/>
      <c r="M4" s="48"/>
      <c r="N4" s="51" t="s">
        <v>74</v>
      </c>
      <c r="O4" s="41" t="s">
        <v>37</v>
      </c>
      <c r="Q4" s="44" t="s">
        <v>37</v>
      </c>
      <c r="S4" s="44" t="s">
        <v>34</v>
      </c>
      <c r="T4" s="44" t="s">
        <v>39</v>
      </c>
      <c r="V4" s="41" t="s">
        <v>11</v>
      </c>
      <c r="W4" s="42"/>
    </row>
    <row r="5" spans="1:23" x14ac:dyDescent="0.25">
      <c r="A5" s="45" t="s">
        <v>73</v>
      </c>
      <c r="B5" s="45">
        <v>5653520196</v>
      </c>
      <c r="C5" s="46" t="s">
        <v>62</v>
      </c>
      <c r="D5" s="47" t="s">
        <v>63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1</v>
      </c>
      <c r="K5" s="4">
        <v>1</v>
      </c>
      <c r="L5" s="4">
        <v>1</v>
      </c>
      <c r="M5" s="4">
        <v>1</v>
      </c>
      <c r="N5" s="53">
        <f t="shared" ref="N5:N21" si="0">SUM(E5:M5)</f>
        <v>8</v>
      </c>
      <c r="O5" s="33">
        <f t="shared" ref="O5:O21" si="1">N5/9*20</f>
        <v>17.777777777777779</v>
      </c>
      <c r="P5" s="21"/>
      <c r="Q5" s="31">
        <v>17.5</v>
      </c>
      <c r="S5" s="29">
        <v>18</v>
      </c>
      <c r="T5" s="39">
        <f t="shared" ref="T5:T21" si="2">S5/25*60</f>
        <v>43.199999999999996</v>
      </c>
      <c r="V5" s="22">
        <f t="shared" ref="V5:V21" si="3">O5+T5+Q5</f>
        <v>78.477777777777774</v>
      </c>
      <c r="W5" s="23" t="str">
        <f t="shared" ref="W5:W21" si="4">IF(V5&gt;=79.5,"A",IF(V5&gt;=74.5,"B+",IF(V5&gt;=69.5,"B",IF(V5&gt;=64.5,"C+",IF(V5&gt;=59.5,"C",IF(V5&gt;=54.5,"D+",IF(V5&gt;=44.5,"D",IF(V5&lt;44.5,"FAIL"))))))))</f>
        <v>B+</v>
      </c>
    </row>
    <row r="6" spans="1:23" x14ac:dyDescent="0.25">
      <c r="A6" s="25" t="s">
        <v>26</v>
      </c>
      <c r="B6" s="25">
        <v>5853020427</v>
      </c>
      <c r="C6" s="26" t="s">
        <v>43</v>
      </c>
      <c r="D6" s="27" t="s">
        <v>44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3">
        <f t="shared" si="0"/>
        <v>9</v>
      </c>
      <c r="O6" s="33">
        <f t="shared" si="1"/>
        <v>20</v>
      </c>
      <c r="P6" s="21"/>
      <c r="Q6" s="31">
        <v>15</v>
      </c>
      <c r="S6" s="29">
        <v>20</v>
      </c>
      <c r="T6" s="39">
        <f t="shared" si="2"/>
        <v>48</v>
      </c>
      <c r="V6" s="22">
        <f t="shared" si="3"/>
        <v>83</v>
      </c>
      <c r="W6" s="23" t="str">
        <f t="shared" si="4"/>
        <v>A</v>
      </c>
    </row>
    <row r="7" spans="1:23" x14ac:dyDescent="0.25">
      <c r="A7" s="45" t="s">
        <v>12</v>
      </c>
      <c r="B7" s="45">
        <v>5853522042</v>
      </c>
      <c r="C7" s="46" t="s">
        <v>66</v>
      </c>
      <c r="D7" s="47" t="s">
        <v>72</v>
      </c>
      <c r="E7" s="4">
        <v>0</v>
      </c>
      <c r="F7" s="4">
        <v>1</v>
      </c>
      <c r="G7" s="4">
        <v>1</v>
      </c>
      <c r="H7" s="4">
        <v>0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3">
        <f t="shared" si="0"/>
        <v>7</v>
      </c>
      <c r="O7" s="33">
        <f t="shared" si="1"/>
        <v>15.555555555555555</v>
      </c>
      <c r="P7" s="21"/>
      <c r="Q7" s="31">
        <v>15</v>
      </c>
      <c r="S7" s="29">
        <v>13</v>
      </c>
      <c r="T7" s="39">
        <f t="shared" si="2"/>
        <v>31.200000000000003</v>
      </c>
      <c r="V7" s="22">
        <f t="shared" si="3"/>
        <v>61.75555555555556</v>
      </c>
      <c r="W7" s="23" t="str">
        <f t="shared" si="4"/>
        <v>C</v>
      </c>
    </row>
    <row r="8" spans="1:23" x14ac:dyDescent="0.25">
      <c r="A8" s="25" t="s">
        <v>18</v>
      </c>
      <c r="B8" s="45">
        <v>5953022018</v>
      </c>
      <c r="C8" s="46" t="s">
        <v>47</v>
      </c>
      <c r="D8" s="47" t="s">
        <v>48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3">
        <f t="shared" si="0"/>
        <v>9</v>
      </c>
      <c r="O8" s="33">
        <f t="shared" si="1"/>
        <v>20</v>
      </c>
      <c r="P8" s="21"/>
      <c r="Q8" s="31">
        <v>12</v>
      </c>
      <c r="S8" s="29">
        <v>22</v>
      </c>
      <c r="T8" s="39">
        <f t="shared" si="2"/>
        <v>52.8</v>
      </c>
      <c r="V8" s="22">
        <f t="shared" si="3"/>
        <v>84.8</v>
      </c>
      <c r="W8" s="23" t="str">
        <f t="shared" si="4"/>
        <v>A</v>
      </c>
    </row>
    <row r="9" spans="1:23" x14ac:dyDescent="0.25">
      <c r="A9" s="45" t="s">
        <v>14</v>
      </c>
      <c r="B9" s="45">
        <v>5953022026</v>
      </c>
      <c r="C9" s="46" t="s">
        <v>41</v>
      </c>
      <c r="D9" s="47" t="s">
        <v>42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3">
        <f t="shared" si="0"/>
        <v>9</v>
      </c>
      <c r="O9" s="33">
        <f t="shared" si="1"/>
        <v>20</v>
      </c>
      <c r="P9" s="21"/>
      <c r="Q9" s="31">
        <v>18</v>
      </c>
      <c r="S9" s="29">
        <v>21</v>
      </c>
      <c r="T9" s="39">
        <f t="shared" si="2"/>
        <v>50.4</v>
      </c>
      <c r="V9" s="22">
        <f t="shared" si="3"/>
        <v>88.4</v>
      </c>
      <c r="W9" s="23" t="str">
        <f t="shared" si="4"/>
        <v>A</v>
      </c>
    </row>
    <row r="10" spans="1:23" x14ac:dyDescent="0.25">
      <c r="A10" s="25" t="s">
        <v>12</v>
      </c>
      <c r="B10" s="25">
        <v>5953022034</v>
      </c>
      <c r="C10" s="26" t="s">
        <v>53</v>
      </c>
      <c r="D10" s="27" t="s">
        <v>54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3">
        <f t="shared" si="0"/>
        <v>9</v>
      </c>
      <c r="O10" s="33">
        <f t="shared" si="1"/>
        <v>20</v>
      </c>
      <c r="P10" s="21"/>
      <c r="Q10" s="31">
        <v>15</v>
      </c>
      <c r="S10" s="29">
        <v>16</v>
      </c>
      <c r="T10" s="39">
        <f t="shared" si="2"/>
        <v>38.4</v>
      </c>
      <c r="V10" s="22">
        <f t="shared" si="3"/>
        <v>73.400000000000006</v>
      </c>
      <c r="W10" s="23" t="str">
        <f t="shared" si="4"/>
        <v>B</v>
      </c>
    </row>
    <row r="11" spans="1:23" x14ac:dyDescent="0.25">
      <c r="A11" s="45" t="s">
        <v>12</v>
      </c>
      <c r="B11" s="45">
        <v>5953022042</v>
      </c>
      <c r="C11" s="46" t="s">
        <v>49</v>
      </c>
      <c r="D11" s="47" t="s">
        <v>50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1</v>
      </c>
      <c r="L11" s="4">
        <v>1</v>
      </c>
      <c r="M11" s="4">
        <v>1</v>
      </c>
      <c r="N11" s="43">
        <f t="shared" si="0"/>
        <v>8</v>
      </c>
      <c r="O11" s="33">
        <f t="shared" si="1"/>
        <v>17.777777777777779</v>
      </c>
      <c r="P11" s="21"/>
      <c r="Q11" s="31">
        <v>15</v>
      </c>
      <c r="S11" s="29">
        <v>17</v>
      </c>
      <c r="T11" s="39">
        <f t="shared" si="2"/>
        <v>40.800000000000004</v>
      </c>
      <c r="V11" s="22">
        <f t="shared" si="3"/>
        <v>73.577777777777783</v>
      </c>
      <c r="W11" s="23" t="str">
        <f t="shared" si="4"/>
        <v>B</v>
      </c>
    </row>
    <row r="12" spans="1:23" x14ac:dyDescent="0.25">
      <c r="A12" s="25" t="s">
        <v>18</v>
      </c>
      <c r="B12" s="25">
        <v>5953022067</v>
      </c>
      <c r="C12" s="26" t="s">
        <v>59</v>
      </c>
      <c r="D12" s="27" t="s">
        <v>58</v>
      </c>
      <c r="E12" s="4">
        <v>1</v>
      </c>
      <c r="F12" s="4">
        <v>1</v>
      </c>
      <c r="G12" s="4">
        <v>0</v>
      </c>
      <c r="H12" s="4">
        <v>1</v>
      </c>
      <c r="I12" s="4">
        <v>1</v>
      </c>
      <c r="J12" s="4">
        <v>1</v>
      </c>
      <c r="K12" s="4">
        <v>0</v>
      </c>
      <c r="L12" s="4">
        <v>1</v>
      </c>
      <c r="M12" s="4">
        <v>1</v>
      </c>
      <c r="N12" s="43">
        <f t="shared" si="0"/>
        <v>7</v>
      </c>
      <c r="O12" s="33">
        <f t="shared" si="1"/>
        <v>15.555555555555555</v>
      </c>
      <c r="P12" s="21"/>
      <c r="Q12" s="31">
        <v>12</v>
      </c>
      <c r="S12" s="29">
        <v>17</v>
      </c>
      <c r="T12" s="39">
        <f t="shared" si="2"/>
        <v>40.800000000000004</v>
      </c>
      <c r="V12" s="22">
        <f t="shared" si="3"/>
        <v>68.355555555555554</v>
      </c>
      <c r="W12" s="23" t="str">
        <f t="shared" si="4"/>
        <v>C+</v>
      </c>
    </row>
    <row r="13" spans="1:23" x14ac:dyDescent="0.25">
      <c r="A13" s="45" t="s">
        <v>14</v>
      </c>
      <c r="B13" s="45">
        <v>5953022075</v>
      </c>
      <c r="C13" s="46" t="s">
        <v>67</v>
      </c>
      <c r="D13" s="47" t="s">
        <v>68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3">
        <f t="shared" si="0"/>
        <v>9</v>
      </c>
      <c r="O13" s="33">
        <f t="shared" si="1"/>
        <v>20</v>
      </c>
      <c r="P13" s="21"/>
      <c r="Q13" s="31">
        <v>18</v>
      </c>
      <c r="S13" s="29">
        <v>21</v>
      </c>
      <c r="T13" s="39">
        <f t="shared" si="2"/>
        <v>50.4</v>
      </c>
      <c r="V13" s="22">
        <f t="shared" si="3"/>
        <v>88.4</v>
      </c>
      <c r="W13" s="23" t="str">
        <f t="shared" si="4"/>
        <v>A</v>
      </c>
    </row>
    <row r="14" spans="1:23" x14ac:dyDescent="0.25">
      <c r="A14" s="25" t="s">
        <v>12</v>
      </c>
      <c r="B14" s="25">
        <v>5953022091</v>
      </c>
      <c r="C14" s="26" t="s">
        <v>45</v>
      </c>
      <c r="D14" s="27" t="s">
        <v>46</v>
      </c>
      <c r="E14" s="4">
        <v>1</v>
      </c>
      <c r="F14" s="4">
        <v>1</v>
      </c>
      <c r="G14" s="4">
        <v>1</v>
      </c>
      <c r="H14" s="4">
        <v>1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  <c r="N14" s="43">
        <f t="shared" si="0"/>
        <v>8</v>
      </c>
      <c r="O14" s="33">
        <f t="shared" si="1"/>
        <v>17.777777777777779</v>
      </c>
      <c r="P14" s="21"/>
      <c r="Q14" s="31">
        <v>15</v>
      </c>
      <c r="S14" s="29">
        <v>16</v>
      </c>
      <c r="T14" s="39">
        <f t="shared" si="2"/>
        <v>38.4</v>
      </c>
      <c r="V14" s="22">
        <f t="shared" si="3"/>
        <v>71.177777777777777</v>
      </c>
      <c r="W14" s="23" t="str">
        <f t="shared" si="4"/>
        <v>B</v>
      </c>
    </row>
    <row r="15" spans="1:23" x14ac:dyDescent="0.25">
      <c r="A15" s="45" t="s">
        <v>12</v>
      </c>
      <c r="B15" s="45">
        <v>5953022117</v>
      </c>
      <c r="C15" s="46" t="s">
        <v>60</v>
      </c>
      <c r="D15" s="47" t="s">
        <v>61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3">
        <f t="shared" si="0"/>
        <v>9</v>
      </c>
      <c r="O15" s="33">
        <f t="shared" si="1"/>
        <v>20</v>
      </c>
      <c r="P15" s="21"/>
      <c r="Q15" s="31">
        <v>15</v>
      </c>
      <c r="S15" s="29">
        <v>20</v>
      </c>
      <c r="T15" s="39">
        <f t="shared" si="2"/>
        <v>48</v>
      </c>
      <c r="V15" s="22">
        <f t="shared" si="3"/>
        <v>83</v>
      </c>
      <c r="W15" s="23" t="str">
        <f t="shared" si="4"/>
        <v>A</v>
      </c>
    </row>
    <row r="16" spans="1:23" x14ac:dyDescent="0.25">
      <c r="A16" s="25" t="s">
        <v>18</v>
      </c>
      <c r="B16" s="25">
        <v>5953022125</v>
      </c>
      <c r="C16" s="26" t="s">
        <v>69</v>
      </c>
      <c r="D16" s="27" t="s">
        <v>70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3">
        <f t="shared" si="0"/>
        <v>9</v>
      </c>
      <c r="O16" s="33">
        <f t="shared" si="1"/>
        <v>20</v>
      </c>
      <c r="P16" s="21"/>
      <c r="Q16" s="31">
        <v>12</v>
      </c>
      <c r="S16" s="29">
        <v>17</v>
      </c>
      <c r="T16" s="39">
        <f t="shared" si="2"/>
        <v>40.800000000000004</v>
      </c>
      <c r="V16" s="22">
        <f t="shared" si="3"/>
        <v>72.800000000000011</v>
      </c>
      <c r="W16" s="23" t="str">
        <f t="shared" si="4"/>
        <v>B</v>
      </c>
    </row>
    <row r="17" spans="1:23" x14ac:dyDescent="0.25">
      <c r="A17" s="45" t="s">
        <v>14</v>
      </c>
      <c r="B17" s="45">
        <v>5953022133</v>
      </c>
      <c r="C17" s="46" t="s">
        <v>55</v>
      </c>
      <c r="D17" s="47" t="s">
        <v>56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3">
        <f t="shared" si="0"/>
        <v>9</v>
      </c>
      <c r="O17" s="33">
        <f t="shared" si="1"/>
        <v>20</v>
      </c>
      <c r="P17" s="21"/>
      <c r="Q17" s="31">
        <v>18</v>
      </c>
      <c r="S17" s="29">
        <v>12</v>
      </c>
      <c r="T17" s="39">
        <f t="shared" si="2"/>
        <v>28.799999999999997</v>
      </c>
      <c r="V17" s="22">
        <f t="shared" si="3"/>
        <v>66.8</v>
      </c>
      <c r="W17" s="23" t="str">
        <f t="shared" si="4"/>
        <v>C+</v>
      </c>
    </row>
    <row r="18" spans="1:23" x14ac:dyDescent="0.25">
      <c r="A18" s="25" t="s">
        <v>14</v>
      </c>
      <c r="B18" s="25">
        <v>5953022141</v>
      </c>
      <c r="C18" s="26" t="s">
        <v>51</v>
      </c>
      <c r="D18" s="27" t="s">
        <v>52</v>
      </c>
      <c r="E18" s="4">
        <v>1</v>
      </c>
      <c r="F18" s="4">
        <v>1</v>
      </c>
      <c r="G18" s="4">
        <v>0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3">
        <f t="shared" si="0"/>
        <v>8</v>
      </c>
      <c r="O18" s="33">
        <f t="shared" si="1"/>
        <v>17.777777777777779</v>
      </c>
      <c r="P18" s="21"/>
      <c r="Q18" s="31">
        <v>18</v>
      </c>
      <c r="S18" s="29">
        <v>18</v>
      </c>
      <c r="T18" s="39">
        <f t="shared" si="2"/>
        <v>43.199999999999996</v>
      </c>
      <c r="V18" s="22">
        <f t="shared" si="3"/>
        <v>78.977777777777774</v>
      </c>
      <c r="W18" s="23" t="str">
        <f t="shared" si="4"/>
        <v>B+</v>
      </c>
    </row>
    <row r="19" spans="1:23" x14ac:dyDescent="0.25">
      <c r="A19" s="45" t="s">
        <v>26</v>
      </c>
      <c r="B19" s="45">
        <v>5953022158</v>
      </c>
      <c r="C19" s="46" t="s">
        <v>57</v>
      </c>
      <c r="D19" s="47"/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3">
        <f t="shared" si="0"/>
        <v>9</v>
      </c>
      <c r="O19" s="33">
        <f t="shared" si="1"/>
        <v>20</v>
      </c>
      <c r="P19" s="21"/>
      <c r="Q19" s="31">
        <v>15</v>
      </c>
      <c r="S19" s="29">
        <v>15</v>
      </c>
      <c r="T19" s="39">
        <f t="shared" si="2"/>
        <v>36</v>
      </c>
      <c r="V19" s="22">
        <f t="shared" si="3"/>
        <v>71</v>
      </c>
      <c r="W19" s="23" t="str">
        <f t="shared" si="4"/>
        <v>B</v>
      </c>
    </row>
    <row r="20" spans="1:23" x14ac:dyDescent="0.25">
      <c r="A20" s="25" t="s">
        <v>26</v>
      </c>
      <c r="B20" s="25"/>
      <c r="C20" s="26" t="s">
        <v>71</v>
      </c>
      <c r="D20" s="27"/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1</v>
      </c>
      <c r="K20" s="4">
        <v>1</v>
      </c>
      <c r="L20" s="4">
        <v>1</v>
      </c>
      <c r="M20" s="4">
        <v>1</v>
      </c>
      <c r="N20" s="43">
        <f t="shared" si="0"/>
        <v>6</v>
      </c>
      <c r="O20" s="33">
        <f t="shared" si="1"/>
        <v>13.333333333333332</v>
      </c>
      <c r="P20" s="21"/>
      <c r="Q20" s="31">
        <v>15</v>
      </c>
      <c r="S20" s="29">
        <v>23</v>
      </c>
      <c r="T20" s="39">
        <f t="shared" si="2"/>
        <v>55.2</v>
      </c>
      <c r="V20" s="22">
        <f t="shared" si="3"/>
        <v>83.533333333333331</v>
      </c>
      <c r="W20" s="23" t="str">
        <f t="shared" si="4"/>
        <v>A</v>
      </c>
    </row>
    <row r="21" spans="1:23" x14ac:dyDescent="0.25">
      <c r="A21" s="45" t="s">
        <v>26</v>
      </c>
      <c r="B21" s="45"/>
      <c r="C21" s="46" t="s">
        <v>64</v>
      </c>
      <c r="D21" s="47" t="s">
        <v>65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52">
        <f t="shared" si="0"/>
        <v>9</v>
      </c>
      <c r="O21" s="33">
        <f t="shared" si="1"/>
        <v>20</v>
      </c>
      <c r="P21" s="21"/>
      <c r="Q21" s="31">
        <v>15</v>
      </c>
      <c r="S21" s="29">
        <v>8</v>
      </c>
      <c r="T21" s="39">
        <f t="shared" si="2"/>
        <v>19.2</v>
      </c>
      <c r="V21" s="22">
        <f t="shared" si="3"/>
        <v>54.2</v>
      </c>
      <c r="W21" s="23" t="str">
        <f t="shared" si="4"/>
        <v>D</v>
      </c>
    </row>
    <row r="25" spans="1:23" x14ac:dyDescent="0.25">
      <c r="A25" s="56" t="s">
        <v>28</v>
      </c>
      <c r="B25" s="56"/>
      <c r="C25" s="56"/>
      <c r="D25" s="56"/>
    </row>
  </sheetData>
  <sortState ref="A5:W21">
    <sortCondition ref="B5:B21"/>
  </sortState>
  <mergeCells count="3">
    <mergeCell ref="V2:W2"/>
    <mergeCell ref="A25:D25"/>
    <mergeCell ref="S2:T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2" zoomScale="90" zoomScaleNormal="90" workbookViewId="0">
      <selection activeCell="D36" sqref="D3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12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58" t="s">
        <v>19</v>
      </c>
      <c r="O14" s="59"/>
    </row>
    <row r="15" spans="2:15" x14ac:dyDescent="0.25">
      <c r="B15" s="1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5"/>
      <c r="O15" s="16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5" t="s">
        <v>18</v>
      </c>
      <c r="O16" s="16">
        <f>COUNTIF(Scores!W6:W21,"A")</f>
        <v>6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5" t="s">
        <v>17</v>
      </c>
      <c r="O17" s="16">
        <f>COUNTIF(Scores!W6:W21,"B+")</f>
        <v>1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5" t="s">
        <v>12</v>
      </c>
      <c r="O18" s="16">
        <f>COUNTIF(Scores!W6:W21,"B")</f>
        <v>5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5" t="s">
        <v>13</v>
      </c>
      <c r="O19" s="16">
        <f>COUNTIF(Scores!W6:W21,"C+")</f>
        <v>2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14</v>
      </c>
      <c r="O20" s="16">
        <f>COUNTIF(Scores!W6:W21,"C")</f>
        <v>1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15</v>
      </c>
      <c r="O21" s="16">
        <f>COUNTIF(Scores!W6:W21,"D+")</f>
        <v>0</v>
      </c>
    </row>
    <row r="22" spans="2:15" x14ac:dyDescent="0.25">
      <c r="B22" s="1"/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15" t="s">
        <v>26</v>
      </c>
      <c r="O22" s="16">
        <f>COUNTIF(Scores!W6:W21,"D")</f>
        <v>1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16</v>
      </c>
      <c r="O23" s="16">
        <f>COUNTIF(Scores!W6:W21,"FAIL")</f>
        <v>0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7" t="s">
        <v>20</v>
      </c>
      <c r="O24" s="18">
        <f>COUNTIF(Scores!W6:W21,"I")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1" t="s">
        <v>25</v>
      </c>
      <c r="C31" s="62"/>
      <c r="D31" s="63"/>
      <c r="E31" s="14" t="s">
        <v>31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0" t="s">
        <v>24</v>
      </c>
      <c r="C32" s="60"/>
      <c r="D32" s="60"/>
      <c r="E32" s="19">
        <f>AVERAGE(Scores!V6:V21)</f>
        <v>75.198611111111106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20" t="s">
        <v>23</v>
      </c>
      <c r="C33" s="20"/>
      <c r="D33" s="20"/>
      <c r="E33" s="20"/>
      <c r="F33" s="20"/>
      <c r="G33" s="20"/>
      <c r="H33" s="20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IIS82</cp:lastModifiedBy>
  <dcterms:created xsi:type="dcterms:W3CDTF">2009-12-15T00:51:19Z</dcterms:created>
  <dcterms:modified xsi:type="dcterms:W3CDTF">2017-09-19T11:57:31Z</dcterms:modified>
</cp:coreProperties>
</file>