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 Game\Desktop\"/>
    </mc:Choice>
  </mc:AlternateContent>
  <bookViews>
    <workbookView xWindow="0" yWindow="0" windowWidth="23040" windowHeight="9384"/>
  </bookViews>
  <sheets>
    <sheet name="Scores" sheetId="1" r:id="rId1"/>
    <sheet name="Results Summary" sheetId="2" r:id="rId2"/>
  </sheets>
  <definedNames>
    <definedName name="_xlnm._FilterDatabase" localSheetId="0" hidden="1">Scores!$A$5:$AD$14</definedName>
  </definedNames>
  <calcPr calcId="152511"/>
</workbook>
</file>

<file path=xl/calcChain.xml><?xml version="1.0" encoding="utf-8"?>
<calcChain xmlns="http://schemas.openxmlformats.org/spreadsheetml/2006/main">
  <c r="Z6" i="1" l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5" i="1"/>
  <c r="P29" i="1" l="1"/>
  <c r="Q29" i="1" s="1"/>
  <c r="W29" i="1"/>
  <c r="Z29" i="1"/>
  <c r="Q17" i="1"/>
  <c r="AB17" i="1" s="1"/>
  <c r="W17" i="1"/>
  <c r="Q20" i="1"/>
  <c r="AB20" i="1" s="1"/>
  <c r="W20" i="1"/>
  <c r="Q5" i="1"/>
  <c r="W5" i="1"/>
  <c r="Q6" i="1"/>
  <c r="AB6" i="1" s="1"/>
  <c r="W6" i="1"/>
  <c r="Q18" i="1"/>
  <c r="AB18" i="1" s="1"/>
  <c r="W18" i="1"/>
  <c r="Q21" i="1"/>
  <c r="AB21" i="1" s="1"/>
  <c r="W21" i="1"/>
  <c r="Q7" i="1"/>
  <c r="W7" i="1"/>
  <c r="AB7" i="1"/>
  <c r="Q22" i="1"/>
  <c r="AB22" i="1" s="1"/>
  <c r="W22" i="1"/>
  <c r="Q13" i="1"/>
  <c r="AB13" i="1" s="1"/>
  <c r="W13" i="1"/>
  <c r="Q14" i="1"/>
  <c r="W14" i="1"/>
  <c r="AB14" i="1"/>
  <c r="Q15" i="1"/>
  <c r="AB15" i="1" s="1"/>
  <c r="W15" i="1"/>
  <c r="Q16" i="1"/>
  <c r="AB16" i="1" s="1"/>
  <c r="W16" i="1"/>
  <c r="Q9" i="1"/>
  <c r="AB9" i="1" s="1"/>
  <c r="W9" i="1"/>
  <c r="Q10" i="1"/>
  <c r="AB10" i="1" s="1"/>
  <c r="W10" i="1"/>
  <c r="P30" i="1"/>
  <c r="Q30" i="1" s="1"/>
  <c r="W30" i="1"/>
  <c r="Z30" i="1"/>
  <c r="Q26" i="1"/>
  <c r="AB26" i="1" s="1"/>
  <c r="W26" i="1"/>
  <c r="Q27" i="1"/>
  <c r="AB27" i="1" s="1"/>
  <c r="W27" i="1"/>
  <c r="Q24" i="1"/>
  <c r="W24" i="1"/>
  <c r="AB24" i="1"/>
  <c r="Q25" i="1"/>
  <c r="AB25" i="1" s="1"/>
  <c r="W25" i="1"/>
  <c r="Q11" i="1"/>
  <c r="AB11" i="1" s="1"/>
  <c r="W11" i="1"/>
  <c r="Q12" i="1"/>
  <c r="AB12" i="1" s="1"/>
  <c r="W12" i="1"/>
  <c r="Q23" i="1"/>
  <c r="AB23" i="1" s="1"/>
  <c r="W23" i="1"/>
  <c r="Q8" i="1"/>
  <c r="W8" i="1"/>
  <c r="AB8" i="1"/>
  <c r="Q19" i="1"/>
  <c r="AB19" i="1" s="1"/>
  <c r="W19" i="1"/>
  <c r="Q28" i="1"/>
  <c r="AB28" i="1" s="1"/>
  <c r="W28" i="1"/>
  <c r="AB29" i="1" l="1"/>
  <c r="AB5" i="1"/>
  <c r="AC5" i="1" s="1"/>
  <c r="AC8" i="1"/>
  <c r="AC7" i="1"/>
  <c r="AC6" i="1"/>
  <c r="AC24" i="1"/>
  <c r="AC9" i="1"/>
  <c r="AC15" i="1"/>
  <c r="AC18" i="1"/>
  <c r="AC19" i="1"/>
  <c r="AC11" i="1"/>
  <c r="AC28" i="1"/>
  <c r="AC25" i="1"/>
  <c r="AC27" i="1"/>
  <c r="AC13" i="1"/>
  <c r="AC17" i="1"/>
  <c r="AC10" i="1"/>
  <c r="AC16" i="1"/>
  <c r="AC14" i="1"/>
  <c r="AC22" i="1"/>
  <c r="AC21" i="1"/>
  <c r="AC20" i="1"/>
  <c r="AC12" i="1"/>
  <c r="AC26" i="1"/>
  <c r="AC23" i="1"/>
  <c r="E29" i="2"/>
  <c r="N20" i="2" l="1"/>
  <c r="N23" i="2" l="1"/>
  <c r="N18" i="2"/>
  <c r="N21" i="2"/>
  <c r="N22" i="2"/>
  <c r="N19" i="2"/>
  <c r="N24" i="2"/>
  <c r="N17" i="2"/>
  <c r="N16" i="2"/>
  <c r="E30" i="2"/>
</calcChain>
</file>

<file path=xl/sharedStrings.xml><?xml version="1.0" encoding="utf-8"?>
<sst xmlns="http://schemas.openxmlformats.org/spreadsheetml/2006/main" count="130" uniqueCount="102">
  <si>
    <t>No.</t>
  </si>
  <si>
    <t>Group</t>
  </si>
  <si>
    <t>First name(s)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</si>
  <si>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</si>
  <si>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</si>
  <si>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</si>
  <si>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</si>
  <si>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</si>
  <si>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</si>
  <si>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</si>
  <si>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</si>
  <si>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</si>
  <si>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</si>
  <si>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Exam %</t>
  </si>
  <si>
    <t>Grade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</si>
  <si>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</si>
  <si>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</si>
  <si>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</si>
  <si>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</si>
  <si>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</si>
  <si>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</si>
  <si>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</si>
  <si>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</si>
  <si>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</si>
  <si>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</si>
  <si>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Total</t>
  </si>
  <si>
    <t xml:space="preserve"> %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</si>
  <si>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</si>
  <si>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</si>
  <si>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 xml:space="preserve">  %</t>
  </si>
  <si>
    <t>D</t>
  </si>
  <si>
    <t>ID Number</t>
  </si>
  <si>
    <t>Score</t>
  </si>
  <si>
    <t>/20</t>
  </si>
  <si>
    <t>ID</t>
  </si>
  <si>
    <t>Score out of 20</t>
  </si>
  <si>
    <t>L7</t>
  </si>
  <si>
    <t>L8</t>
  </si>
  <si>
    <t>/10</t>
  </si>
  <si>
    <t>Presentation</t>
  </si>
  <si>
    <t>/25</t>
  </si>
  <si>
    <t xml:space="preserve">Average score on the exam </t>
  </si>
  <si>
    <t>Average score overall          / 100</t>
  </si>
  <si>
    <t>Quiz 1</t>
  </si>
  <si>
    <t>Quiz 2</t>
  </si>
  <si>
    <t>/50</t>
  </si>
  <si>
    <t>L9</t>
  </si>
  <si>
    <t>NIALL</t>
  </si>
  <si>
    <t>DEVITT</t>
  </si>
  <si>
    <t xml:space="preserve">BAHAREH </t>
  </si>
  <si>
    <t>TAGHIZADEH</t>
  </si>
  <si>
    <t>JINHYUK</t>
  </si>
  <si>
    <t>CHOI</t>
  </si>
  <si>
    <t>JOSEPH</t>
  </si>
  <si>
    <t>PELLATT</t>
  </si>
  <si>
    <t>LEON</t>
  </si>
  <si>
    <t>MCKINNON</t>
  </si>
  <si>
    <t>MA REENA</t>
  </si>
  <si>
    <t>EVA KAREN</t>
  </si>
  <si>
    <t>MURING</t>
  </si>
  <si>
    <t>KEVIN</t>
  </si>
  <si>
    <t>LEWIS</t>
  </si>
  <si>
    <t>ALP</t>
  </si>
  <si>
    <t>KOCAK</t>
  </si>
  <si>
    <t>JORDAN</t>
  </si>
  <si>
    <t>BUXTON</t>
  </si>
  <si>
    <t>RACHEN</t>
  </si>
  <si>
    <t>PANDEY</t>
  </si>
  <si>
    <t>THANANAT</t>
  </si>
  <si>
    <t>SETTHEETHAVORN</t>
  </si>
  <si>
    <t>JENSEN</t>
  </si>
  <si>
    <t>LIM</t>
  </si>
  <si>
    <t>TONG</t>
  </si>
  <si>
    <t>SHUAI</t>
  </si>
  <si>
    <t>RIJA</t>
  </si>
  <si>
    <t>RAZAFIARINOSY</t>
  </si>
  <si>
    <t xml:space="preserve">CHRISTOPHER </t>
  </si>
  <si>
    <t>BAILEY</t>
  </si>
  <si>
    <t>CHANLEAKHENA</t>
  </si>
  <si>
    <t>HENG</t>
  </si>
  <si>
    <t>TADAPA</t>
  </si>
  <si>
    <t>SIRIPAK</t>
  </si>
  <si>
    <t>KANCHANAWAT</t>
  </si>
  <si>
    <t>NARUDOL</t>
  </si>
  <si>
    <t>HAMZA</t>
  </si>
  <si>
    <t>IMRAN</t>
  </si>
  <si>
    <t>RUJIRA</t>
  </si>
  <si>
    <t>SREEPANARAT</t>
  </si>
  <si>
    <t>HONG</t>
  </si>
  <si>
    <t>ZHANG</t>
  </si>
  <si>
    <t>E</t>
  </si>
  <si>
    <t>JONES KAYODE</t>
  </si>
  <si>
    <t>EBEGBE KAKYIRE</t>
  </si>
  <si>
    <t>ESSAY</t>
  </si>
  <si>
    <t>G</t>
  </si>
  <si>
    <t>ENGIN</t>
  </si>
  <si>
    <t xml:space="preserve"> ARAS</t>
  </si>
  <si>
    <t>THAE PWINT PHYU</t>
  </si>
  <si>
    <t>LALITA</t>
  </si>
  <si>
    <t>KITTISILPA</t>
  </si>
  <si>
    <t>ASSIGNMENT OFFERED FOR MISSED CLASSES DUE TO PREVIOUS HARD WORK</t>
  </si>
  <si>
    <t>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</si>
</sst>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i/>
      <sz val="11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71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2" fillId="4" borderId="2" xfId="0" applyFont="1" applyFill="1" applyBorder="1" applyAlignment="1" applyProtection="1">
      <protection locked="0"/>
    </xf>
    <xf numFmtId="16" fontId="8" fillId="3" borderId="2" xfId="0" applyNumberFormat="1" applyFont="1" applyFill="1" applyBorder="1" applyAlignment="1" applyProtection="1">
      <alignment wrapText="1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3" fillId="5" borderId="2" xfId="0" applyNumberFormat="1" applyFont="1" applyFill="1" applyBorder="1" applyAlignment="1" applyProtection="1">
      <alignment horizontal="center" wrapText="1"/>
    </xf>
    <xf numFmtId="0" fontId="3" fillId="5" borderId="2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0" fillId="4" borderId="0" xfId="0" applyFont="1" applyFill="1" applyProtection="1">
      <protection locked="0"/>
    </xf>
    <xf numFmtId="0" fontId="0" fillId="0" borderId="0" xfId="0" applyAlignment="1">
      <alignment horizontal="center"/>
    </xf>
    <xf numFmtId="0" fontId="6" fillId="6" borderId="5" xfId="0" applyFont="1" applyFill="1" applyBorder="1" applyAlignment="1" applyProtection="1">
      <protection locked="0"/>
    </xf>
    <xf numFmtId="0" fontId="6" fillId="6" borderId="5" xfId="0" applyFont="1" applyFill="1" applyBorder="1" applyAlignment="1" applyProtection="1">
      <alignment horizontal="center"/>
      <protection locked="0"/>
    </xf>
    <xf numFmtId="0" fontId="6" fillId="6" borderId="5" xfId="0" applyFont="1" applyFill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164" fontId="9" fillId="2" borderId="2" xfId="0" applyNumberFormat="1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164" fontId="9" fillId="2" borderId="5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6" fillId="8" borderId="2" xfId="0" applyFont="1" applyFill="1" applyBorder="1" applyAlignment="1" applyProtection="1">
      <alignment horizontal="center"/>
      <protection locked="0"/>
    </xf>
    <xf numFmtId="0" fontId="12" fillId="4" borderId="0" xfId="0" applyFont="1" applyFill="1"/>
    <xf numFmtId="164" fontId="3" fillId="9" borderId="2" xfId="0" applyNumberFormat="1" applyFont="1" applyFill="1" applyBorder="1" applyAlignment="1" applyProtection="1">
      <alignment horizontal="center" wrapText="1"/>
    </xf>
    <xf numFmtId="14" fontId="8" fillId="9" borderId="2" xfId="0" applyNumberFormat="1" applyFont="1" applyFill="1" applyBorder="1" applyAlignment="1" applyProtection="1">
      <alignment horizontal="center" wrapText="1"/>
      <protection locked="0"/>
    </xf>
    <xf numFmtId="0" fontId="11" fillId="9" borderId="2" xfId="0" applyFont="1" applyFill="1" applyBorder="1" applyAlignment="1">
      <alignment horizontal="center"/>
    </xf>
    <xf numFmtId="0" fontId="8" fillId="9" borderId="2" xfId="0" applyFont="1" applyFill="1" applyBorder="1" applyAlignment="1" applyProtection="1">
      <alignment horizontal="center"/>
      <protection locked="0"/>
    </xf>
    <xf numFmtId="16" fontId="16" fillId="5" borderId="2" xfId="0" applyNumberFormat="1" applyFont="1" applyFill="1" applyBorder="1" applyAlignment="1" applyProtection="1">
      <alignment horizontal="center" wrapText="1"/>
      <protection locked="0"/>
    </xf>
    <xf numFmtId="164" fontId="4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/>
    </xf>
    <xf numFmtId="0" fontId="8" fillId="5" borderId="2" xfId="0" applyFont="1" applyFill="1" applyBorder="1" applyAlignment="1" applyProtection="1">
      <alignment horizontal="center"/>
      <protection locked="0"/>
    </xf>
    <xf numFmtId="0" fontId="11" fillId="10" borderId="2" xfId="0" applyFont="1" applyFill="1" applyBorder="1" applyAlignment="1">
      <alignment horizontal="center"/>
    </xf>
    <xf numFmtId="164" fontId="12" fillId="9" borderId="2" xfId="0" applyNumberFormat="1" applyFont="1" applyFill="1" applyBorder="1" applyAlignment="1" applyProtection="1">
      <alignment horizontal="center"/>
    </xf>
    <xf numFmtId="0" fontId="17" fillId="0" borderId="0" xfId="0" applyFont="1" applyProtection="1">
      <protection locked="0"/>
    </xf>
    <xf numFmtId="0" fontId="1" fillId="11" borderId="2" xfId="0" applyFont="1" applyFill="1" applyBorder="1" applyAlignment="1" applyProtection="1">
      <alignment horizontal="center"/>
      <protection locked="0"/>
    </xf>
    <xf numFmtId="0" fontId="1" fillId="11" borderId="2" xfId="0" applyFont="1" applyFill="1" applyBorder="1" applyProtection="1">
      <protection locked="0"/>
    </xf>
    <xf numFmtId="0" fontId="1" fillId="11" borderId="2" xfId="0" applyFont="1" applyFill="1" applyBorder="1" applyAlignment="1" applyProtection="1">
      <alignment horizontal="left"/>
      <protection locked="0"/>
    </xf>
    <xf numFmtId="0" fontId="1" fillId="12" borderId="2" xfId="0" applyFont="1" applyFill="1" applyBorder="1" applyAlignment="1" applyProtection="1">
      <alignment horizontal="center"/>
      <protection locked="0"/>
    </xf>
    <xf numFmtId="0" fontId="1" fillId="12" borderId="2" xfId="0" applyFont="1" applyFill="1" applyBorder="1" applyProtection="1">
      <protection locked="0"/>
    </xf>
    <xf numFmtId="0" fontId="1" fillId="12" borderId="2" xfId="0" applyFont="1" applyFill="1" applyBorder="1" applyAlignment="1" applyProtection="1">
      <alignment horizontal="left"/>
      <protection locked="0"/>
    </xf>
    <xf numFmtId="0" fontId="2" fillId="2" borderId="2" xfId="1" applyFont="1" applyBorder="1" applyAlignment="1">
      <alignment horizontal="center"/>
      <protection locked="0"/>
    </xf>
    <xf numFmtId="0" fontId="3" fillId="13" borderId="2" xfId="0" applyNumberFormat="1" applyFont="1" applyFill="1" applyBorder="1" applyAlignment="1" applyProtection="1">
      <alignment wrapText="1"/>
    </xf>
    <xf numFmtId="0" fontId="3" fillId="13" borderId="2" xfId="0" applyFont="1" applyFill="1" applyBorder="1" applyAlignment="1" applyProtection="1">
      <alignment wrapText="1"/>
    </xf>
    <xf numFmtId="0" fontId="3" fillId="13" borderId="2" xfId="0" applyNumberFormat="1" applyFont="1" applyFill="1" applyBorder="1" applyAlignment="1" applyProtection="1">
      <alignment horizontal="center" wrapText="1"/>
    </xf>
    <xf numFmtId="164" fontId="3" fillId="13" borderId="2" xfId="0" applyNumberFormat="1" applyFont="1" applyFill="1" applyBorder="1" applyAlignment="1" applyProtection="1">
      <alignment horizontal="center" wrapText="1"/>
    </xf>
    <xf numFmtId="0" fontId="12" fillId="13" borderId="0" xfId="0" applyFont="1" applyFill="1"/>
    <xf numFmtId="0" fontId="3" fillId="13" borderId="2" xfId="0" applyFont="1" applyFill="1" applyBorder="1" applyAlignment="1" applyProtection="1">
      <alignment horizontal="center" wrapText="1"/>
    </xf>
    <xf numFmtId="0" fontId="0" fillId="13" borderId="0" xfId="0" applyFill="1"/>
    <xf numFmtId="164" fontId="12" fillId="13" borderId="2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2" fillId="8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2" borderId="1" xfId="1" applyFont="1" applyBorder="1" applyAlignment="1">
      <alignment horizontal="center"/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2498751421254531E-2"/>
                  <c:y val="-8.735057406923660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81518200913145E-3"/>
                  <c:y val="1.08168824868455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227216537204171E-2"/>
                  <c:y val="4.2616710825838715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2754559526213093E-2"/>
                  <c:y val="1.54233682874948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8954381714431504E-2"/>
                  <c:y val="-7.5492032690227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8127379826509552E-2"/>
                  <c:y val="-0.173430110335734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9239057668398894E-3"/>
                  <c:y val="-2.64624149469467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6.2736034513905081E-2"/>
                  <c:y val="-6.05443395404958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Summary'!$M$16:$M$24</c:f>
              <c:strCache>
                <c:ptCount val="9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I</c:v>
                </c:pt>
              </c:strCache>
            </c:strRef>
          </c:cat>
          <c:val>
            <c:numRef>
              <c:f>'Results Summary'!$N$16:$N$24</c:f>
              <c:numCache>
                <c:formatCode>General</c:formatCode>
                <c:ptCount val="9"/>
                <c:pt idx="0">
                  <c:v>11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88635985884"/>
          <c:y val="9.2499906705974549E-2"/>
          <c:w val="6.0975697875822132E-2"/>
          <c:h val="0.8200009951362695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24993</xdr:colOff>
      <xdr:row>32</xdr:row>
      <xdr:rowOff>8955</xdr:rowOff>
    </xdr:from>
    <xdr:to>
      <xdr:col>4</xdr:col>
      <xdr:colOff>24993</xdr:colOff>
      <xdr:row>35</xdr:row>
      <xdr:rowOff>94680</xdr:rowOff>
    </xdr:to>
    <xdr:cxnSp macro="">
      <xdr:nvCxnSpPr>
        <xdr:cNvPr id="2" name="Straight Arrow Connector 2"/>
        <xdr:cNvCxnSpPr/>
      </xdr:nvCxnSpPr>
      <xdr:spPr>
        <a:xfrm>
          <a:off x="1802993" y="16360205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ENG 1002 (2015) Evening Class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32"/>
  <sheetViews>
    <sheetView tabSelected="1" topLeftCell="A4" zoomScaleNormal="100" workbookViewId="0">
      <pane xSplit="6" topLeftCell="AB1" activePane="topRight" state="frozen"/>
      <selection activeCell="A3" sqref="A3"/>
      <selection pane="topRight" activeCell="AD18" sqref="AD18"/>
    </sheetView>
  </sheetViews>
  <sheetFormatPr defaultColWidth="9.109375" defaultRowHeight="14.4" x14ac:dyDescent="0.3"/>
  <cols>
    <col min="1" max="1" width="4.5546875" style="1" customWidth="1"/>
    <col min="2" max="2" width="11.109375" style="3" bestFit="1" customWidth="1"/>
    <col min="3" max="3" width="1.44140625" style="3" hidden="1" customWidth="1"/>
    <col min="4" max="4" width="14.88671875" style="3" customWidth="1"/>
    <col min="5" max="5" width="20.6640625" style="1" bestFit="1" customWidth="1"/>
    <col min="6" max="6" width="24.44140625" style="1" bestFit="1" customWidth="1"/>
    <col min="7" max="7" width="3.88671875" style="1" customWidth="1"/>
    <col min="8" max="15" width="3.5546875" style="1" customWidth="1"/>
    <col min="16" max="16" width="5.88671875" style="1" bestFit="1" customWidth="1"/>
    <col min="17" max="17" width="5.5546875" style="1" bestFit="1" customWidth="1"/>
    <col min="18" max="18" width="1.88671875" customWidth="1"/>
    <col min="19" max="20" width="13.44140625" customWidth="1"/>
    <col min="21" max="21" width="2.5546875" customWidth="1"/>
    <col min="22" max="22" width="13.44140625" bestFit="1" customWidth="1"/>
    <col min="23" max="23" width="11.5546875" customWidth="1"/>
    <col min="24" max="24" width="3.109375" customWidth="1"/>
    <col min="25" max="25" width="6.88671875" style="1" customWidth="1"/>
    <col min="26" max="26" width="8.5546875" style="1" customWidth="1"/>
    <col min="27" max="27" width="3.5546875" style="1" customWidth="1"/>
    <col min="28" max="28" width="13" style="1" bestFit="1" customWidth="1"/>
    <col min="29" max="29" width="7" style="1" bestFit="1" customWidth="1"/>
    <col min="30" max="30" width="69.33203125" style="1" bestFit="1" customWidth="1"/>
    <col min="31" max="31" width="7.88671875" style="1" bestFit="1" customWidth="1"/>
    <col min="32" max="32" width="18.33203125" style="1" customWidth="1"/>
    <col min="33" max="33" width="34" style="1" customWidth="1"/>
    <col min="34" max="34" width="17.5546875" style="1" customWidth="1"/>
    <col min="35" max="41" width="9.109375" style="1"/>
    <col min="42" max="42" width="6.88671875" style="1" customWidth="1"/>
    <col min="43" max="16384" width="9.109375" style="1"/>
  </cols>
  <sheetData>
    <row r="2" spans="1:29" ht="17.399999999999999" x14ac:dyDescent="0.3">
      <c r="A2" s="15" t="s">
        <v>0</v>
      </c>
      <c r="B2" s="16" t="s">
        <v>1</v>
      </c>
      <c r="C2" s="16" t="s">
        <v>31</v>
      </c>
      <c r="D2" s="16" t="s">
        <v>34</v>
      </c>
      <c r="E2" s="16" t="s">
        <v>2</v>
      </c>
      <c r="F2" s="17" t="s">
        <v>3</v>
      </c>
      <c r="G2" s="31" t="s">
        <v>4</v>
      </c>
      <c r="H2" s="11"/>
      <c r="I2" s="11"/>
      <c r="J2" s="11"/>
      <c r="K2" s="11"/>
      <c r="L2" s="11"/>
      <c r="M2" s="11"/>
      <c r="N2" s="11"/>
      <c r="O2" s="11"/>
      <c r="P2" s="11"/>
      <c r="Q2" s="12"/>
      <c r="S2" s="51" t="s">
        <v>43</v>
      </c>
      <c r="T2" s="51" t="s">
        <v>44</v>
      </c>
      <c r="V2" s="64" t="s">
        <v>39</v>
      </c>
      <c r="W2" s="61"/>
      <c r="Y2" s="60" t="s">
        <v>5</v>
      </c>
      <c r="Z2" s="61"/>
      <c r="AA2" s="4"/>
      <c r="AB2" s="62" t="s">
        <v>6</v>
      </c>
      <c r="AC2" s="61"/>
    </row>
    <row r="3" spans="1:29" ht="23.4" x14ac:dyDescent="0.6">
      <c r="A3" s="18"/>
      <c r="B3" s="19"/>
      <c r="C3" s="19"/>
      <c r="D3" s="19"/>
      <c r="E3" s="20"/>
      <c r="F3" s="21"/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36</v>
      </c>
      <c r="N3" s="5" t="s">
        <v>37</v>
      </c>
      <c r="O3" s="5" t="s">
        <v>46</v>
      </c>
      <c r="P3" s="38" t="s">
        <v>25</v>
      </c>
      <c r="Q3" s="35" t="s">
        <v>26</v>
      </c>
      <c r="S3" s="42"/>
      <c r="T3" s="42"/>
      <c r="V3" s="42" t="s">
        <v>35</v>
      </c>
      <c r="W3" s="36" t="s">
        <v>29</v>
      </c>
      <c r="Y3" s="41" t="s">
        <v>32</v>
      </c>
      <c r="Z3" s="37" t="s">
        <v>13</v>
      </c>
      <c r="AA3" s="6"/>
      <c r="AB3" s="32" t="s">
        <v>6</v>
      </c>
      <c r="AC3" s="32" t="s">
        <v>14</v>
      </c>
    </row>
    <row r="4" spans="1:29" x14ac:dyDescent="0.3">
      <c r="P4" s="3" t="s">
        <v>101</v>
      </c>
      <c r="Q4" s="3" t="s">
        <v>38</v>
      </c>
      <c r="S4" s="14"/>
      <c r="T4" s="14"/>
      <c r="V4" s="14" t="s">
        <v>33</v>
      </c>
      <c r="W4" s="14" t="s">
        <v>33</v>
      </c>
      <c r="Y4" s="3" t="s">
        <v>40</v>
      </c>
      <c r="Z4" s="3" t="s">
        <v>45</v>
      </c>
      <c r="AB4" s="3" t="s">
        <v>15</v>
      </c>
    </row>
    <row r="5" spans="1:29" x14ac:dyDescent="0.3">
      <c r="B5" s="48" t="s">
        <v>22</v>
      </c>
      <c r="C5" s="48"/>
      <c r="D5" s="48">
        <v>5853022092</v>
      </c>
      <c r="E5" s="49" t="s">
        <v>53</v>
      </c>
      <c r="F5" s="50" t="s">
        <v>54</v>
      </c>
      <c r="G5" s="2">
        <v>1</v>
      </c>
      <c r="H5" s="2">
        <v>1</v>
      </c>
      <c r="I5" s="2">
        <v>1</v>
      </c>
      <c r="J5" s="10">
        <v>1</v>
      </c>
      <c r="K5" s="10">
        <v>1</v>
      </c>
      <c r="L5" s="10">
        <v>0</v>
      </c>
      <c r="M5" s="10">
        <v>1</v>
      </c>
      <c r="N5" s="10">
        <v>1</v>
      </c>
      <c r="O5" s="10">
        <v>1</v>
      </c>
      <c r="P5" s="7">
        <f>SUM(G5:O5)</f>
        <v>8</v>
      </c>
      <c r="Q5" s="34">
        <f t="shared" ref="Q5:Q30" si="0">P5/9*10</f>
        <v>8.8888888888888893</v>
      </c>
      <c r="R5" s="33"/>
      <c r="S5" s="8">
        <v>10</v>
      </c>
      <c r="T5" s="8">
        <v>10</v>
      </c>
      <c r="V5" s="8">
        <v>17.5</v>
      </c>
      <c r="W5" s="43">
        <f t="shared" ref="W5:W30" si="1">V5</f>
        <v>17.5</v>
      </c>
      <c r="Y5" s="8">
        <v>22</v>
      </c>
      <c r="Z5" s="34">
        <f>Y5/25*50</f>
        <v>44</v>
      </c>
      <c r="AA5" s="9"/>
      <c r="AB5" s="39">
        <f>Q5+Z5+S5+T5+V5</f>
        <v>90.388888888888886</v>
      </c>
      <c r="AC5" s="40" t="str">
        <f t="shared" ref="AC5:AC29" si="2">IF(AB5&gt;=79.5,"A",IF(AB5&gt;=74.5,"B+",IF(AB5&gt;=69.5,"B",IF(AB5&gt;=64.5,"C+",IF(AB5&gt;=59.5,"C",IF(AB5&gt;=54.5,"D+",IF(AB5&gt;=44.5,"D",IF(AB5&lt;44.5,"FAIL"))))))))</f>
        <v>A</v>
      </c>
    </row>
    <row r="6" spans="1:29" x14ac:dyDescent="0.3">
      <c r="B6" s="48" t="s">
        <v>22</v>
      </c>
      <c r="C6" s="48"/>
      <c r="D6" s="48">
        <v>5853022118</v>
      </c>
      <c r="E6" s="49" t="s">
        <v>55</v>
      </c>
      <c r="F6" s="50" t="s">
        <v>56</v>
      </c>
      <c r="G6" s="2">
        <v>1</v>
      </c>
      <c r="H6" s="2">
        <v>1</v>
      </c>
      <c r="I6" s="2">
        <v>1</v>
      </c>
      <c r="J6" s="10">
        <v>1</v>
      </c>
      <c r="K6" s="10">
        <v>0</v>
      </c>
      <c r="L6" s="10">
        <v>1</v>
      </c>
      <c r="M6" s="10">
        <v>1</v>
      </c>
      <c r="N6" s="10">
        <v>1</v>
      </c>
      <c r="O6" s="10">
        <v>1</v>
      </c>
      <c r="P6" s="7">
        <f t="shared" ref="P6:P28" si="3">SUM(G6:O6)</f>
        <v>8</v>
      </c>
      <c r="Q6" s="34">
        <f t="shared" si="0"/>
        <v>8.8888888888888893</v>
      </c>
      <c r="R6" s="33"/>
      <c r="S6" s="8">
        <v>10</v>
      </c>
      <c r="T6" s="8">
        <v>10</v>
      </c>
      <c r="V6" s="8">
        <v>17.5</v>
      </c>
      <c r="W6" s="43">
        <f t="shared" si="1"/>
        <v>17.5</v>
      </c>
      <c r="Y6" s="8">
        <v>21</v>
      </c>
      <c r="Z6" s="34">
        <f t="shared" ref="Z6:Z28" si="4">Y6/25*50</f>
        <v>42</v>
      </c>
      <c r="AA6" s="9"/>
      <c r="AB6" s="39">
        <f t="shared" ref="AB6:AB29" si="5">Q6+Z6+S6+T6+V6</f>
        <v>88.388888888888886</v>
      </c>
      <c r="AC6" s="40" t="str">
        <f t="shared" si="2"/>
        <v>A</v>
      </c>
    </row>
    <row r="7" spans="1:29" x14ac:dyDescent="0.3">
      <c r="B7" s="48" t="s">
        <v>22</v>
      </c>
      <c r="C7" s="48"/>
      <c r="D7" s="48"/>
      <c r="E7" s="49" t="s">
        <v>60</v>
      </c>
      <c r="F7" s="50" t="s">
        <v>61</v>
      </c>
      <c r="G7" s="2">
        <v>1</v>
      </c>
      <c r="H7" s="2">
        <v>0</v>
      </c>
      <c r="I7" s="2">
        <v>1</v>
      </c>
      <c r="J7" s="10">
        <v>1</v>
      </c>
      <c r="K7" s="10">
        <v>1</v>
      </c>
      <c r="L7" s="10">
        <v>0</v>
      </c>
      <c r="M7" s="10">
        <v>1</v>
      </c>
      <c r="N7" s="10">
        <v>1</v>
      </c>
      <c r="O7" s="10">
        <v>1</v>
      </c>
      <c r="P7" s="7">
        <f t="shared" si="3"/>
        <v>7</v>
      </c>
      <c r="Q7" s="34">
        <f t="shared" si="0"/>
        <v>7.7777777777777777</v>
      </c>
      <c r="R7" s="33"/>
      <c r="S7" s="8">
        <v>10</v>
      </c>
      <c r="T7" s="8">
        <v>10</v>
      </c>
      <c r="V7" s="8">
        <v>17.5</v>
      </c>
      <c r="W7" s="43">
        <f t="shared" si="1"/>
        <v>17.5</v>
      </c>
      <c r="Y7" s="8">
        <v>25</v>
      </c>
      <c r="Z7" s="34">
        <f t="shared" si="4"/>
        <v>50</v>
      </c>
      <c r="AA7" s="9"/>
      <c r="AB7" s="39">
        <f t="shared" si="5"/>
        <v>95.277777777777771</v>
      </c>
      <c r="AC7" s="40" t="str">
        <f t="shared" si="2"/>
        <v>A</v>
      </c>
    </row>
    <row r="8" spans="1:29" x14ac:dyDescent="0.3">
      <c r="B8" s="48" t="s">
        <v>22</v>
      </c>
      <c r="C8" s="48"/>
      <c r="D8" s="48">
        <v>5853022050</v>
      </c>
      <c r="E8" s="49" t="s">
        <v>95</v>
      </c>
      <c r="F8" s="50" t="s">
        <v>96</v>
      </c>
      <c r="G8" s="2">
        <v>0</v>
      </c>
      <c r="H8" s="2">
        <v>1</v>
      </c>
      <c r="I8" s="2">
        <v>1</v>
      </c>
      <c r="J8" s="10">
        <v>1</v>
      </c>
      <c r="K8" s="10">
        <v>1</v>
      </c>
      <c r="L8" s="10">
        <v>0</v>
      </c>
      <c r="M8" s="10">
        <v>1</v>
      </c>
      <c r="N8" s="10">
        <v>1</v>
      </c>
      <c r="O8" s="10">
        <v>1</v>
      </c>
      <c r="P8" s="7">
        <f t="shared" si="3"/>
        <v>7</v>
      </c>
      <c r="Q8" s="34">
        <f t="shared" si="0"/>
        <v>7.7777777777777777</v>
      </c>
      <c r="R8" s="33"/>
      <c r="S8" s="8">
        <v>10</v>
      </c>
      <c r="T8" s="8">
        <v>10</v>
      </c>
      <c r="V8" s="8">
        <v>17.5</v>
      </c>
      <c r="W8" s="43">
        <f t="shared" si="1"/>
        <v>17.5</v>
      </c>
      <c r="Y8" s="8">
        <v>8</v>
      </c>
      <c r="Z8" s="34">
        <f t="shared" si="4"/>
        <v>16</v>
      </c>
      <c r="AA8" s="9"/>
      <c r="AB8" s="39">
        <f t="shared" si="5"/>
        <v>61.277777777777779</v>
      </c>
      <c r="AC8" s="40" t="str">
        <f t="shared" si="2"/>
        <v>C</v>
      </c>
    </row>
    <row r="9" spans="1:29" x14ac:dyDescent="0.3">
      <c r="B9" s="45" t="s">
        <v>16</v>
      </c>
      <c r="C9" s="45"/>
      <c r="D9" s="45">
        <v>5853022191</v>
      </c>
      <c r="E9" s="46" t="s">
        <v>72</v>
      </c>
      <c r="F9" s="47" t="s">
        <v>73</v>
      </c>
      <c r="G9" s="2">
        <v>1</v>
      </c>
      <c r="H9" s="2">
        <v>1</v>
      </c>
      <c r="I9" s="2">
        <v>1</v>
      </c>
      <c r="J9" s="10">
        <v>1</v>
      </c>
      <c r="K9" s="10">
        <v>1</v>
      </c>
      <c r="L9" s="10">
        <v>1</v>
      </c>
      <c r="M9" s="10">
        <v>1</v>
      </c>
      <c r="N9" s="10">
        <v>1</v>
      </c>
      <c r="O9" s="10">
        <v>1</v>
      </c>
      <c r="P9" s="7">
        <f t="shared" si="3"/>
        <v>9</v>
      </c>
      <c r="Q9" s="34">
        <f t="shared" si="0"/>
        <v>10</v>
      </c>
      <c r="R9" s="33"/>
      <c r="S9" s="8">
        <v>6.5</v>
      </c>
      <c r="T9" s="8">
        <v>8</v>
      </c>
      <c r="V9" s="8">
        <v>13</v>
      </c>
      <c r="W9" s="43">
        <f t="shared" si="1"/>
        <v>13</v>
      </c>
      <c r="Y9" s="8">
        <v>7</v>
      </c>
      <c r="Z9" s="34">
        <f t="shared" si="4"/>
        <v>14.000000000000002</v>
      </c>
      <c r="AA9" s="9"/>
      <c r="AB9" s="39">
        <f t="shared" si="5"/>
        <v>51.5</v>
      </c>
      <c r="AC9" s="40" t="str">
        <f t="shared" si="2"/>
        <v>D</v>
      </c>
    </row>
    <row r="10" spans="1:29" x14ac:dyDescent="0.3">
      <c r="B10" s="45" t="s">
        <v>16</v>
      </c>
      <c r="C10" s="45"/>
      <c r="D10" s="45"/>
      <c r="E10" s="46" t="s">
        <v>74</v>
      </c>
      <c r="F10" s="47" t="s">
        <v>75</v>
      </c>
      <c r="G10" s="2">
        <v>1</v>
      </c>
      <c r="H10" s="2">
        <v>1</v>
      </c>
      <c r="I10" s="2">
        <v>1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7">
        <f t="shared" si="3"/>
        <v>9</v>
      </c>
      <c r="Q10" s="34">
        <f t="shared" si="0"/>
        <v>10</v>
      </c>
      <c r="R10" s="33"/>
      <c r="S10" s="8">
        <v>6.5</v>
      </c>
      <c r="T10" s="8">
        <v>8</v>
      </c>
      <c r="V10" s="8">
        <v>13</v>
      </c>
      <c r="W10" s="43">
        <f t="shared" si="1"/>
        <v>13</v>
      </c>
      <c r="Y10" s="8">
        <v>22</v>
      </c>
      <c r="Z10" s="34">
        <f t="shared" si="4"/>
        <v>44</v>
      </c>
      <c r="AA10" s="9"/>
      <c r="AB10" s="39">
        <f t="shared" si="5"/>
        <v>81.5</v>
      </c>
      <c r="AC10" s="40" t="str">
        <f t="shared" si="2"/>
        <v>A</v>
      </c>
    </row>
    <row r="11" spans="1:29" x14ac:dyDescent="0.3">
      <c r="B11" s="45" t="s">
        <v>16</v>
      </c>
      <c r="C11" s="45"/>
      <c r="D11" s="45"/>
      <c r="E11" s="46" t="s">
        <v>86</v>
      </c>
      <c r="F11" s="47" t="s">
        <v>87</v>
      </c>
      <c r="G11" s="2">
        <v>1</v>
      </c>
      <c r="H11" s="2">
        <v>1</v>
      </c>
      <c r="I11" s="2">
        <v>1</v>
      </c>
      <c r="J11" s="10">
        <v>1</v>
      </c>
      <c r="K11" s="10">
        <v>1</v>
      </c>
      <c r="L11" s="10">
        <v>1</v>
      </c>
      <c r="M11" s="10">
        <v>1</v>
      </c>
      <c r="N11" s="10">
        <v>1</v>
      </c>
      <c r="O11" s="10">
        <v>1</v>
      </c>
      <c r="P11" s="7">
        <f t="shared" si="3"/>
        <v>9</v>
      </c>
      <c r="Q11" s="34">
        <f t="shared" si="0"/>
        <v>10</v>
      </c>
      <c r="R11" s="33"/>
      <c r="S11" s="8">
        <v>6.5</v>
      </c>
      <c r="T11" s="8">
        <v>8</v>
      </c>
      <c r="V11" s="8">
        <v>13</v>
      </c>
      <c r="W11" s="43">
        <f t="shared" si="1"/>
        <v>13</v>
      </c>
      <c r="Y11" s="8">
        <v>16</v>
      </c>
      <c r="Z11" s="34">
        <f t="shared" si="4"/>
        <v>32</v>
      </c>
      <c r="AA11" s="9"/>
      <c r="AB11" s="39">
        <f t="shared" si="5"/>
        <v>69.5</v>
      </c>
      <c r="AC11" s="40" t="str">
        <f t="shared" si="2"/>
        <v>B</v>
      </c>
    </row>
    <row r="12" spans="1:29" x14ac:dyDescent="0.3">
      <c r="B12" s="45" t="s">
        <v>16</v>
      </c>
      <c r="C12" s="45"/>
      <c r="D12" s="45"/>
      <c r="E12" s="46" t="s">
        <v>88</v>
      </c>
      <c r="F12" s="47" t="s">
        <v>89</v>
      </c>
      <c r="G12" s="2">
        <v>1</v>
      </c>
      <c r="H12" s="2">
        <v>1</v>
      </c>
      <c r="I12" s="2">
        <v>1</v>
      </c>
      <c r="J12" s="10">
        <v>1</v>
      </c>
      <c r="K12" s="10">
        <v>1</v>
      </c>
      <c r="L12" s="10">
        <v>1</v>
      </c>
      <c r="M12" s="10">
        <v>1</v>
      </c>
      <c r="N12" s="10">
        <v>1</v>
      </c>
      <c r="O12" s="10">
        <v>1</v>
      </c>
      <c r="P12" s="7">
        <f t="shared" si="3"/>
        <v>9</v>
      </c>
      <c r="Q12" s="34">
        <f t="shared" si="0"/>
        <v>10</v>
      </c>
      <c r="R12" s="33"/>
      <c r="S12" s="8">
        <v>6.5</v>
      </c>
      <c r="T12" s="8">
        <v>8</v>
      </c>
      <c r="V12" s="8">
        <v>13</v>
      </c>
      <c r="W12" s="43">
        <f t="shared" si="1"/>
        <v>13</v>
      </c>
      <c r="Y12" s="8">
        <v>9</v>
      </c>
      <c r="Z12" s="34">
        <f t="shared" si="4"/>
        <v>18</v>
      </c>
      <c r="AA12" s="9"/>
      <c r="AB12" s="39">
        <f t="shared" si="5"/>
        <v>55.5</v>
      </c>
      <c r="AC12" s="40" t="str">
        <f t="shared" si="2"/>
        <v>D+</v>
      </c>
    </row>
    <row r="13" spans="1:29" x14ac:dyDescent="0.3">
      <c r="B13" s="48" t="s">
        <v>18</v>
      </c>
      <c r="C13" s="48"/>
      <c r="D13" s="48">
        <v>5853022084</v>
      </c>
      <c r="E13" s="49" t="s">
        <v>64</v>
      </c>
      <c r="F13" s="50" t="s">
        <v>65</v>
      </c>
      <c r="G13" s="2">
        <v>1</v>
      </c>
      <c r="H13" s="2">
        <v>1</v>
      </c>
      <c r="I13" s="2">
        <v>1</v>
      </c>
      <c r="J13" s="10">
        <v>1</v>
      </c>
      <c r="K13" s="10">
        <v>1</v>
      </c>
      <c r="L13" s="10">
        <v>1</v>
      </c>
      <c r="M13" s="10">
        <v>1</v>
      </c>
      <c r="N13" s="10">
        <v>1</v>
      </c>
      <c r="O13" s="10">
        <v>1</v>
      </c>
      <c r="P13" s="7">
        <f t="shared" si="3"/>
        <v>9</v>
      </c>
      <c r="Q13" s="34">
        <f t="shared" si="0"/>
        <v>10</v>
      </c>
      <c r="R13" s="33"/>
      <c r="S13" s="8">
        <v>8</v>
      </c>
      <c r="T13" s="8">
        <v>9</v>
      </c>
      <c r="V13" s="8">
        <v>16</v>
      </c>
      <c r="W13" s="43">
        <f t="shared" si="1"/>
        <v>16</v>
      </c>
      <c r="Y13" s="8">
        <v>24</v>
      </c>
      <c r="Z13" s="34">
        <f t="shared" si="4"/>
        <v>48</v>
      </c>
      <c r="AA13" s="9"/>
      <c r="AB13" s="39">
        <f t="shared" si="5"/>
        <v>91</v>
      </c>
      <c r="AC13" s="40" t="str">
        <f t="shared" si="2"/>
        <v>A</v>
      </c>
    </row>
    <row r="14" spans="1:29" x14ac:dyDescent="0.3">
      <c r="B14" s="48" t="s">
        <v>18</v>
      </c>
      <c r="C14" s="48"/>
      <c r="D14" s="48">
        <v>5853022159</v>
      </c>
      <c r="E14" s="49" t="s">
        <v>66</v>
      </c>
      <c r="F14" s="50" t="s">
        <v>67</v>
      </c>
      <c r="G14" s="2">
        <v>1</v>
      </c>
      <c r="H14" s="2">
        <v>1</v>
      </c>
      <c r="I14" s="2">
        <v>1</v>
      </c>
      <c r="J14" s="10">
        <v>1</v>
      </c>
      <c r="K14" s="10">
        <v>1</v>
      </c>
      <c r="L14" s="10">
        <v>1</v>
      </c>
      <c r="M14" s="10">
        <v>1</v>
      </c>
      <c r="N14" s="10">
        <v>1</v>
      </c>
      <c r="O14" s="10">
        <v>1</v>
      </c>
      <c r="P14" s="7">
        <f t="shared" si="3"/>
        <v>9</v>
      </c>
      <c r="Q14" s="34">
        <f t="shared" si="0"/>
        <v>10</v>
      </c>
      <c r="R14" s="33"/>
      <c r="S14" s="8">
        <v>8</v>
      </c>
      <c r="T14" s="8">
        <v>9</v>
      </c>
      <c r="V14" s="8">
        <v>16</v>
      </c>
      <c r="W14" s="43">
        <f t="shared" si="1"/>
        <v>16</v>
      </c>
      <c r="Y14" s="8">
        <v>10</v>
      </c>
      <c r="Z14" s="34">
        <f t="shared" si="4"/>
        <v>20</v>
      </c>
      <c r="AA14" s="9"/>
      <c r="AB14" s="39">
        <f t="shared" si="5"/>
        <v>63</v>
      </c>
      <c r="AC14" s="40" t="str">
        <f t="shared" si="2"/>
        <v>C</v>
      </c>
    </row>
    <row r="15" spans="1:29" x14ac:dyDescent="0.3">
      <c r="B15" s="48" t="s">
        <v>18</v>
      </c>
      <c r="C15" s="48"/>
      <c r="D15" s="48">
        <v>5853022175</v>
      </c>
      <c r="E15" s="49" t="s">
        <v>68</v>
      </c>
      <c r="F15" s="50" t="s">
        <v>69</v>
      </c>
      <c r="G15" s="2">
        <v>1</v>
      </c>
      <c r="H15" s="2">
        <v>1</v>
      </c>
      <c r="I15" s="2">
        <v>1</v>
      </c>
      <c r="J15" s="10">
        <v>1</v>
      </c>
      <c r="K15" s="10">
        <v>1</v>
      </c>
      <c r="L15" s="10">
        <v>1</v>
      </c>
      <c r="M15" s="10">
        <v>1</v>
      </c>
      <c r="N15" s="10">
        <v>1</v>
      </c>
      <c r="O15" s="10">
        <v>1</v>
      </c>
      <c r="P15" s="7">
        <f t="shared" si="3"/>
        <v>9</v>
      </c>
      <c r="Q15" s="34">
        <f t="shared" si="0"/>
        <v>10</v>
      </c>
      <c r="R15" s="33"/>
      <c r="S15" s="8">
        <v>8</v>
      </c>
      <c r="T15" s="8">
        <v>9</v>
      </c>
      <c r="V15" s="8">
        <v>16</v>
      </c>
      <c r="W15" s="43">
        <f t="shared" si="1"/>
        <v>16</v>
      </c>
      <c r="Y15" s="8">
        <v>13</v>
      </c>
      <c r="Z15" s="34">
        <f t="shared" si="4"/>
        <v>26</v>
      </c>
      <c r="AA15" s="9"/>
      <c r="AB15" s="39">
        <f t="shared" si="5"/>
        <v>69</v>
      </c>
      <c r="AC15" s="40" t="str">
        <f t="shared" si="2"/>
        <v>C+</v>
      </c>
    </row>
    <row r="16" spans="1:29" x14ac:dyDescent="0.3">
      <c r="B16" s="48" t="s">
        <v>18</v>
      </c>
      <c r="C16" s="48"/>
      <c r="D16" s="48">
        <v>5553520221</v>
      </c>
      <c r="E16" s="49" t="s">
        <v>70</v>
      </c>
      <c r="F16" s="50" t="s">
        <v>71</v>
      </c>
      <c r="G16" s="2">
        <v>1</v>
      </c>
      <c r="H16" s="2">
        <v>1</v>
      </c>
      <c r="I16" s="2">
        <v>1</v>
      </c>
      <c r="J16" s="10">
        <v>1</v>
      </c>
      <c r="K16" s="10">
        <v>1</v>
      </c>
      <c r="L16" s="10">
        <v>1</v>
      </c>
      <c r="M16" s="10">
        <v>1</v>
      </c>
      <c r="N16" s="10">
        <v>1</v>
      </c>
      <c r="O16" s="10">
        <v>1</v>
      </c>
      <c r="P16" s="7">
        <f t="shared" si="3"/>
        <v>9</v>
      </c>
      <c r="Q16" s="34">
        <f t="shared" si="0"/>
        <v>10</v>
      </c>
      <c r="R16" s="33"/>
      <c r="S16" s="8">
        <v>8</v>
      </c>
      <c r="T16" s="8">
        <v>9</v>
      </c>
      <c r="V16" s="8">
        <v>16</v>
      </c>
      <c r="W16" s="43">
        <f t="shared" si="1"/>
        <v>16</v>
      </c>
      <c r="Y16" s="8">
        <v>23</v>
      </c>
      <c r="Z16" s="34">
        <f t="shared" si="4"/>
        <v>46</v>
      </c>
      <c r="AA16" s="9"/>
      <c r="AB16" s="39">
        <f t="shared" si="5"/>
        <v>89</v>
      </c>
      <c r="AC16" s="40" t="str">
        <f t="shared" si="2"/>
        <v>A</v>
      </c>
    </row>
    <row r="17" spans="1:42" x14ac:dyDescent="0.3">
      <c r="B17" s="45" t="s">
        <v>30</v>
      </c>
      <c r="C17" s="45"/>
      <c r="D17" s="45">
        <v>5853022035</v>
      </c>
      <c r="E17" s="46" t="s">
        <v>49</v>
      </c>
      <c r="F17" s="47" t="s">
        <v>50</v>
      </c>
      <c r="G17" s="2">
        <v>1</v>
      </c>
      <c r="H17" s="2">
        <v>1</v>
      </c>
      <c r="I17" s="2">
        <v>1</v>
      </c>
      <c r="J17" s="10">
        <v>1</v>
      </c>
      <c r="K17" s="10">
        <v>1</v>
      </c>
      <c r="L17" s="10">
        <v>1</v>
      </c>
      <c r="M17" s="10">
        <v>1</v>
      </c>
      <c r="N17" s="10">
        <v>1</v>
      </c>
      <c r="O17" s="10">
        <v>1</v>
      </c>
      <c r="P17" s="7">
        <f t="shared" si="3"/>
        <v>9</v>
      </c>
      <c r="Q17" s="34">
        <f t="shared" si="0"/>
        <v>10</v>
      </c>
      <c r="R17" s="33"/>
      <c r="S17" s="8">
        <v>4</v>
      </c>
      <c r="T17" s="8">
        <v>7</v>
      </c>
      <c r="V17" s="8">
        <v>15</v>
      </c>
      <c r="W17" s="43">
        <f t="shared" si="1"/>
        <v>15</v>
      </c>
      <c r="Y17" s="8">
        <v>15</v>
      </c>
      <c r="Z17" s="34">
        <f t="shared" si="4"/>
        <v>30</v>
      </c>
      <c r="AA17" s="9"/>
      <c r="AB17" s="39">
        <f t="shared" si="5"/>
        <v>66</v>
      </c>
      <c r="AC17" s="40" t="str">
        <f t="shared" si="2"/>
        <v>C+</v>
      </c>
    </row>
    <row r="18" spans="1:42" x14ac:dyDescent="0.3">
      <c r="B18" s="45" t="s">
        <v>30</v>
      </c>
      <c r="C18" s="45"/>
      <c r="D18" s="45">
        <v>5853022183</v>
      </c>
      <c r="E18" s="46" t="s">
        <v>57</v>
      </c>
      <c r="F18" s="47"/>
      <c r="G18" s="2">
        <v>1</v>
      </c>
      <c r="H18" s="2">
        <v>1</v>
      </c>
      <c r="I18" s="2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7">
        <f t="shared" si="3"/>
        <v>9</v>
      </c>
      <c r="Q18" s="34">
        <f t="shared" si="0"/>
        <v>10</v>
      </c>
      <c r="R18" s="33"/>
      <c r="S18" s="8">
        <v>4</v>
      </c>
      <c r="T18" s="8">
        <v>7</v>
      </c>
      <c r="V18" s="8">
        <v>15</v>
      </c>
      <c r="W18" s="43">
        <f t="shared" si="1"/>
        <v>15</v>
      </c>
      <c r="Y18" s="8">
        <v>16</v>
      </c>
      <c r="Z18" s="34">
        <f t="shared" si="4"/>
        <v>32</v>
      </c>
      <c r="AA18" s="9"/>
      <c r="AB18" s="39">
        <f t="shared" si="5"/>
        <v>68</v>
      </c>
      <c r="AC18" s="40" t="str">
        <f t="shared" si="2"/>
        <v>C+</v>
      </c>
    </row>
    <row r="19" spans="1:42" x14ac:dyDescent="0.3">
      <c r="B19" s="45" t="s">
        <v>30</v>
      </c>
      <c r="C19" s="45"/>
      <c r="D19" s="45">
        <v>5853022167</v>
      </c>
      <c r="E19" s="46" t="s">
        <v>97</v>
      </c>
      <c r="F19" s="47"/>
      <c r="G19" s="2">
        <v>0</v>
      </c>
      <c r="H19" s="2">
        <v>1</v>
      </c>
      <c r="I19" s="2">
        <v>1</v>
      </c>
      <c r="J19" s="10">
        <v>1</v>
      </c>
      <c r="K19" s="10">
        <v>1</v>
      </c>
      <c r="L19" s="10">
        <v>1</v>
      </c>
      <c r="M19" s="10">
        <v>1</v>
      </c>
      <c r="N19" s="10">
        <v>1</v>
      </c>
      <c r="O19" s="10">
        <v>1</v>
      </c>
      <c r="P19" s="7">
        <f t="shared" si="3"/>
        <v>8</v>
      </c>
      <c r="Q19" s="34">
        <f t="shared" si="0"/>
        <v>8.8888888888888893</v>
      </c>
      <c r="R19" s="33"/>
      <c r="S19" s="8">
        <v>4</v>
      </c>
      <c r="T19" s="8">
        <v>7</v>
      </c>
      <c r="V19" s="8">
        <v>15</v>
      </c>
      <c r="W19" s="43">
        <f t="shared" si="1"/>
        <v>15</v>
      </c>
      <c r="Y19" s="8">
        <v>12</v>
      </c>
      <c r="Z19" s="34">
        <f t="shared" si="4"/>
        <v>24</v>
      </c>
      <c r="AA19" s="9"/>
      <c r="AB19" s="39">
        <f t="shared" si="5"/>
        <v>58.888888888888886</v>
      </c>
      <c r="AC19" s="40" t="str">
        <f t="shared" si="2"/>
        <v>D+</v>
      </c>
    </row>
    <row r="20" spans="1:42" x14ac:dyDescent="0.3">
      <c r="B20" s="48" t="s">
        <v>90</v>
      </c>
      <c r="C20" s="48"/>
      <c r="D20" s="48">
        <v>5853022076</v>
      </c>
      <c r="E20" s="49" t="s">
        <v>51</v>
      </c>
      <c r="F20" s="50" t="s">
        <v>52</v>
      </c>
      <c r="G20" s="2">
        <v>1</v>
      </c>
      <c r="H20" s="2">
        <v>1</v>
      </c>
      <c r="I20" s="2">
        <v>1</v>
      </c>
      <c r="J20" s="10">
        <v>1</v>
      </c>
      <c r="K20" s="10">
        <v>1</v>
      </c>
      <c r="L20" s="10">
        <v>1</v>
      </c>
      <c r="M20" s="10">
        <v>1</v>
      </c>
      <c r="N20" s="10">
        <v>1</v>
      </c>
      <c r="O20" s="10">
        <v>1</v>
      </c>
      <c r="P20" s="7">
        <f t="shared" si="3"/>
        <v>9</v>
      </c>
      <c r="Q20" s="34">
        <f t="shared" si="0"/>
        <v>10</v>
      </c>
      <c r="R20" s="33"/>
      <c r="S20" s="8">
        <v>9</v>
      </c>
      <c r="T20" s="8">
        <v>8</v>
      </c>
      <c r="V20" s="8">
        <v>13.5</v>
      </c>
      <c r="W20" s="43">
        <f t="shared" si="1"/>
        <v>13.5</v>
      </c>
      <c r="Y20" s="8">
        <v>9</v>
      </c>
      <c r="Z20" s="34">
        <f t="shared" si="4"/>
        <v>18</v>
      </c>
      <c r="AA20" s="9"/>
      <c r="AB20" s="39">
        <f t="shared" si="5"/>
        <v>58.5</v>
      </c>
      <c r="AC20" s="40" t="str">
        <f t="shared" si="2"/>
        <v>D+</v>
      </c>
    </row>
    <row r="21" spans="1:42" x14ac:dyDescent="0.3">
      <c r="B21" s="48" t="s">
        <v>90</v>
      </c>
      <c r="C21" s="48"/>
      <c r="D21" s="48">
        <v>5853022068</v>
      </c>
      <c r="E21" s="49" t="s">
        <v>58</v>
      </c>
      <c r="F21" s="50" t="s">
        <v>59</v>
      </c>
      <c r="G21" s="2">
        <v>1</v>
      </c>
      <c r="H21" s="2">
        <v>1</v>
      </c>
      <c r="I21" s="2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7">
        <f t="shared" si="3"/>
        <v>9</v>
      </c>
      <c r="Q21" s="34">
        <f t="shared" si="0"/>
        <v>10</v>
      </c>
      <c r="R21" s="33"/>
      <c r="S21" s="8">
        <v>9</v>
      </c>
      <c r="T21" s="8">
        <v>8</v>
      </c>
      <c r="V21" s="8">
        <v>13.5</v>
      </c>
      <c r="W21" s="43">
        <f t="shared" si="1"/>
        <v>13.5</v>
      </c>
      <c r="Y21" s="8">
        <v>22</v>
      </c>
      <c r="Z21" s="34">
        <f t="shared" si="4"/>
        <v>44</v>
      </c>
      <c r="AA21" s="9"/>
      <c r="AB21" s="39">
        <f t="shared" si="5"/>
        <v>84.5</v>
      </c>
      <c r="AC21" s="40" t="str">
        <f t="shared" si="2"/>
        <v>A</v>
      </c>
    </row>
    <row r="22" spans="1:42" x14ac:dyDescent="0.3">
      <c r="B22" s="48" t="s">
        <v>90</v>
      </c>
      <c r="C22" s="48"/>
      <c r="D22" s="48">
        <v>5853022019</v>
      </c>
      <c r="E22" s="49" t="s">
        <v>62</v>
      </c>
      <c r="F22" s="50" t="s">
        <v>63</v>
      </c>
      <c r="G22" s="2">
        <v>1</v>
      </c>
      <c r="H22" s="2">
        <v>1</v>
      </c>
      <c r="I22" s="2">
        <v>1</v>
      </c>
      <c r="J22" s="10">
        <v>1</v>
      </c>
      <c r="K22" s="10">
        <v>1</v>
      </c>
      <c r="L22" s="10">
        <v>1</v>
      </c>
      <c r="M22" s="10">
        <v>1</v>
      </c>
      <c r="N22" s="10">
        <v>1</v>
      </c>
      <c r="O22" s="10">
        <v>1</v>
      </c>
      <c r="P22" s="7">
        <f t="shared" si="3"/>
        <v>9</v>
      </c>
      <c r="Q22" s="34">
        <f t="shared" si="0"/>
        <v>10</v>
      </c>
      <c r="R22" s="33"/>
      <c r="S22" s="8">
        <v>9</v>
      </c>
      <c r="T22" s="8">
        <v>8</v>
      </c>
      <c r="V22" s="8">
        <v>13.5</v>
      </c>
      <c r="W22" s="43">
        <f t="shared" si="1"/>
        <v>13.5</v>
      </c>
      <c r="Y22" s="8">
        <v>21</v>
      </c>
      <c r="Z22" s="34">
        <f t="shared" si="4"/>
        <v>42</v>
      </c>
      <c r="AA22" s="9"/>
      <c r="AB22" s="39">
        <f t="shared" si="5"/>
        <v>82.5</v>
      </c>
      <c r="AC22" s="40" t="str">
        <f t="shared" si="2"/>
        <v>A</v>
      </c>
    </row>
    <row r="23" spans="1:42" s="44" customFormat="1" x14ac:dyDescent="0.3">
      <c r="A23" s="1"/>
      <c r="B23" s="48" t="s">
        <v>90</v>
      </c>
      <c r="C23" s="48"/>
      <c r="D23" s="48">
        <v>5853022100</v>
      </c>
      <c r="E23" s="49" t="s">
        <v>91</v>
      </c>
      <c r="F23" s="50" t="s">
        <v>92</v>
      </c>
      <c r="G23" s="2">
        <v>1</v>
      </c>
      <c r="H23" s="2">
        <v>1</v>
      </c>
      <c r="I23" s="2">
        <v>0</v>
      </c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10">
        <v>1</v>
      </c>
      <c r="P23" s="7">
        <f t="shared" si="3"/>
        <v>8</v>
      </c>
      <c r="Q23" s="34">
        <f t="shared" si="0"/>
        <v>8.8888888888888893</v>
      </c>
      <c r="R23" s="33"/>
      <c r="S23" s="8">
        <v>9</v>
      </c>
      <c r="T23" s="8">
        <v>8</v>
      </c>
      <c r="U23"/>
      <c r="V23" s="8">
        <v>13.5</v>
      </c>
      <c r="W23" s="43">
        <f t="shared" si="1"/>
        <v>13.5</v>
      </c>
      <c r="X23"/>
      <c r="Y23" s="8">
        <v>18</v>
      </c>
      <c r="Z23" s="34">
        <f t="shared" si="4"/>
        <v>36</v>
      </c>
      <c r="AA23" s="9"/>
      <c r="AB23" s="39">
        <f t="shared" si="5"/>
        <v>75.388888888888886</v>
      </c>
      <c r="AC23" s="40" t="str">
        <f t="shared" si="2"/>
        <v>B+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x14ac:dyDescent="0.3">
      <c r="B24" s="45" t="s">
        <v>20</v>
      </c>
      <c r="C24" s="45"/>
      <c r="D24" s="45">
        <v>5653020783</v>
      </c>
      <c r="E24" s="46" t="s">
        <v>83</v>
      </c>
      <c r="F24" s="47" t="s">
        <v>82</v>
      </c>
      <c r="G24" s="2">
        <v>1</v>
      </c>
      <c r="H24" s="2">
        <v>1</v>
      </c>
      <c r="I24" s="2">
        <v>1</v>
      </c>
      <c r="J24" s="10">
        <v>1</v>
      </c>
      <c r="K24" s="10">
        <v>1</v>
      </c>
      <c r="L24" s="10">
        <v>1</v>
      </c>
      <c r="M24" s="10">
        <v>1</v>
      </c>
      <c r="N24" s="10">
        <v>1</v>
      </c>
      <c r="O24" s="10">
        <v>1</v>
      </c>
      <c r="P24" s="7">
        <f t="shared" si="3"/>
        <v>9</v>
      </c>
      <c r="Q24" s="34">
        <f t="shared" si="0"/>
        <v>10</v>
      </c>
      <c r="R24" s="33"/>
      <c r="S24" s="8">
        <v>8</v>
      </c>
      <c r="T24" s="8">
        <v>8.5</v>
      </c>
      <c r="V24" s="8">
        <v>17.5</v>
      </c>
      <c r="W24" s="43">
        <f t="shared" si="1"/>
        <v>17.5</v>
      </c>
      <c r="Y24" s="8">
        <v>21</v>
      </c>
      <c r="Z24" s="34">
        <f t="shared" si="4"/>
        <v>42</v>
      </c>
      <c r="AA24" s="9"/>
      <c r="AB24" s="39">
        <f t="shared" si="5"/>
        <v>86</v>
      </c>
      <c r="AC24" s="40" t="str">
        <f t="shared" si="2"/>
        <v>A</v>
      </c>
    </row>
    <row r="25" spans="1:42" x14ac:dyDescent="0.3">
      <c r="B25" s="45" t="s">
        <v>20</v>
      </c>
      <c r="C25" s="45"/>
      <c r="D25" s="45">
        <v>5653020817</v>
      </c>
      <c r="E25" s="46" t="s">
        <v>84</v>
      </c>
      <c r="F25" s="47" t="s">
        <v>85</v>
      </c>
      <c r="G25" s="2">
        <v>1</v>
      </c>
      <c r="H25" s="2">
        <v>1</v>
      </c>
      <c r="I25" s="2">
        <v>1</v>
      </c>
      <c r="J25" s="10">
        <v>1</v>
      </c>
      <c r="K25" s="10">
        <v>1</v>
      </c>
      <c r="L25" s="10">
        <v>1</v>
      </c>
      <c r="M25" s="10">
        <v>1</v>
      </c>
      <c r="N25" s="10">
        <v>1</v>
      </c>
      <c r="O25" s="10">
        <v>1</v>
      </c>
      <c r="P25" s="7">
        <f t="shared" si="3"/>
        <v>9</v>
      </c>
      <c r="Q25" s="34">
        <f t="shared" si="0"/>
        <v>10</v>
      </c>
      <c r="R25" s="33"/>
      <c r="S25" s="8">
        <v>8</v>
      </c>
      <c r="T25" s="8">
        <v>8.5</v>
      </c>
      <c r="V25" s="8">
        <v>17.5</v>
      </c>
      <c r="W25" s="43">
        <f t="shared" si="1"/>
        <v>17.5</v>
      </c>
      <c r="Y25" s="8">
        <v>23</v>
      </c>
      <c r="Z25" s="34">
        <f t="shared" si="4"/>
        <v>46</v>
      </c>
      <c r="AA25" s="9"/>
      <c r="AB25" s="39">
        <f t="shared" si="5"/>
        <v>90</v>
      </c>
      <c r="AC25" s="40" t="str">
        <f t="shared" si="2"/>
        <v>A</v>
      </c>
    </row>
    <row r="26" spans="1:42" x14ac:dyDescent="0.3">
      <c r="B26" s="48" t="s">
        <v>94</v>
      </c>
      <c r="C26" s="48"/>
      <c r="D26" s="48"/>
      <c r="E26" s="49" t="s">
        <v>78</v>
      </c>
      <c r="F26" s="50" t="s">
        <v>79</v>
      </c>
      <c r="G26" s="2">
        <v>1</v>
      </c>
      <c r="H26" s="2">
        <v>1</v>
      </c>
      <c r="I26" s="2">
        <v>1</v>
      </c>
      <c r="J26" s="10">
        <v>1</v>
      </c>
      <c r="K26" s="10">
        <v>1</v>
      </c>
      <c r="L26" s="10">
        <v>0</v>
      </c>
      <c r="M26" s="10">
        <v>0</v>
      </c>
      <c r="N26" s="10">
        <v>1</v>
      </c>
      <c r="O26" s="10">
        <v>1</v>
      </c>
      <c r="P26" s="7">
        <f t="shared" si="3"/>
        <v>7</v>
      </c>
      <c r="Q26" s="34">
        <f t="shared" si="0"/>
        <v>7.7777777777777777</v>
      </c>
      <c r="R26" s="33"/>
      <c r="S26" s="8">
        <v>6</v>
      </c>
      <c r="T26" s="8">
        <v>0</v>
      </c>
      <c r="V26" s="8">
        <v>18</v>
      </c>
      <c r="W26" s="43">
        <f t="shared" si="1"/>
        <v>18</v>
      </c>
      <c r="Y26" s="8">
        <v>6</v>
      </c>
      <c r="Z26" s="34">
        <f t="shared" si="4"/>
        <v>12</v>
      </c>
      <c r="AA26" s="9"/>
      <c r="AB26" s="39">
        <f t="shared" si="5"/>
        <v>43.777777777777779</v>
      </c>
      <c r="AC26" s="40" t="str">
        <f t="shared" si="2"/>
        <v>FAIL</v>
      </c>
    </row>
    <row r="27" spans="1:42" x14ac:dyDescent="0.3">
      <c r="B27" s="48" t="s">
        <v>94</v>
      </c>
      <c r="C27" s="48"/>
      <c r="D27" s="48">
        <v>5853020427</v>
      </c>
      <c r="E27" s="49" t="s">
        <v>80</v>
      </c>
      <c r="F27" s="50" t="s">
        <v>81</v>
      </c>
      <c r="G27" s="2">
        <v>1</v>
      </c>
      <c r="H27" s="2">
        <v>1</v>
      </c>
      <c r="I27" s="2">
        <v>1</v>
      </c>
      <c r="J27" s="10">
        <v>1</v>
      </c>
      <c r="K27" s="10">
        <v>1</v>
      </c>
      <c r="L27" s="10">
        <v>1</v>
      </c>
      <c r="M27" s="10">
        <v>1</v>
      </c>
      <c r="N27" s="10">
        <v>1</v>
      </c>
      <c r="O27" s="10">
        <v>1</v>
      </c>
      <c r="P27" s="7">
        <f t="shared" si="3"/>
        <v>9</v>
      </c>
      <c r="Q27" s="34">
        <f t="shared" si="0"/>
        <v>10</v>
      </c>
      <c r="R27" s="33"/>
      <c r="S27" s="8">
        <v>6</v>
      </c>
      <c r="T27" s="8">
        <v>5</v>
      </c>
      <c r="V27" s="8">
        <v>14</v>
      </c>
      <c r="W27" s="43">
        <f t="shared" si="1"/>
        <v>14</v>
      </c>
      <c r="Y27" s="8">
        <v>17</v>
      </c>
      <c r="Z27" s="34">
        <f t="shared" si="4"/>
        <v>34</v>
      </c>
      <c r="AA27" s="9"/>
      <c r="AB27" s="39">
        <f t="shared" si="5"/>
        <v>69</v>
      </c>
      <c r="AC27" s="40" t="str">
        <f t="shared" si="2"/>
        <v>C+</v>
      </c>
    </row>
    <row r="28" spans="1:42" x14ac:dyDescent="0.3">
      <c r="B28" s="48" t="s">
        <v>94</v>
      </c>
      <c r="C28" s="48"/>
      <c r="D28" s="48"/>
      <c r="E28" s="49" t="s">
        <v>98</v>
      </c>
      <c r="F28" s="50" t="s">
        <v>99</v>
      </c>
      <c r="G28" s="2">
        <v>1</v>
      </c>
      <c r="H28" s="2">
        <v>1</v>
      </c>
      <c r="I28" s="2">
        <v>1</v>
      </c>
      <c r="J28" s="2">
        <v>1</v>
      </c>
      <c r="K28" s="10">
        <v>1</v>
      </c>
      <c r="L28" s="10">
        <v>1</v>
      </c>
      <c r="M28" s="10">
        <v>0</v>
      </c>
      <c r="N28" s="10">
        <v>1</v>
      </c>
      <c r="O28" s="10">
        <v>1</v>
      </c>
      <c r="P28" s="7">
        <f t="shared" si="3"/>
        <v>8</v>
      </c>
      <c r="Q28" s="34">
        <f t="shared" si="0"/>
        <v>8.8888888888888893</v>
      </c>
      <c r="R28" s="33"/>
      <c r="S28" s="8">
        <v>6</v>
      </c>
      <c r="T28" s="8">
        <v>0</v>
      </c>
      <c r="V28" s="8">
        <v>18</v>
      </c>
      <c r="W28" s="43">
        <f t="shared" si="1"/>
        <v>18</v>
      </c>
      <c r="Y28" s="8">
        <v>18</v>
      </c>
      <c r="Z28" s="34">
        <f t="shared" si="4"/>
        <v>36</v>
      </c>
      <c r="AA28" s="9"/>
      <c r="AB28" s="39">
        <f t="shared" si="5"/>
        <v>68.888888888888886</v>
      </c>
      <c r="AC28" s="40" t="str">
        <f t="shared" si="2"/>
        <v>C+</v>
      </c>
    </row>
    <row r="29" spans="1:42" x14ac:dyDescent="0.3">
      <c r="B29" s="48" t="s">
        <v>93</v>
      </c>
      <c r="C29" s="48"/>
      <c r="D29" s="48">
        <v>5853022134</v>
      </c>
      <c r="E29" s="49" t="s">
        <v>47</v>
      </c>
      <c r="F29" s="50" t="s">
        <v>48</v>
      </c>
      <c r="G29" s="52">
        <v>1</v>
      </c>
      <c r="H29" s="52">
        <v>1</v>
      </c>
      <c r="I29" s="52"/>
      <c r="J29" s="53"/>
      <c r="K29" s="53"/>
      <c r="L29" s="53"/>
      <c r="M29" s="53"/>
      <c r="N29" s="53"/>
      <c r="O29" s="53"/>
      <c r="P29" s="54">
        <f t="shared" ref="P29:P30" si="6">SUM(G29:N29)</f>
        <v>2</v>
      </c>
      <c r="Q29" s="55">
        <f t="shared" si="0"/>
        <v>2.2222222222222223</v>
      </c>
      <c r="R29" s="56"/>
      <c r="S29" s="57"/>
      <c r="T29" s="57"/>
      <c r="U29" s="58"/>
      <c r="V29" s="57"/>
      <c r="W29" s="59">
        <f t="shared" si="1"/>
        <v>0</v>
      </c>
      <c r="Y29" s="8"/>
      <c r="Z29" s="34">
        <f t="shared" ref="Z29:Z30" si="7">Y29/25*60</f>
        <v>0</v>
      </c>
      <c r="AA29" s="9"/>
      <c r="AB29" s="39">
        <f t="shared" si="5"/>
        <v>2.2222222222222223</v>
      </c>
      <c r="AC29" s="40" t="s">
        <v>22</v>
      </c>
      <c r="AD29" s="1" t="s">
        <v>100</v>
      </c>
    </row>
    <row r="30" spans="1:42" x14ac:dyDescent="0.3">
      <c r="B30" s="48" t="s">
        <v>93</v>
      </c>
      <c r="C30" s="48"/>
      <c r="D30" s="48">
        <v>58530220443</v>
      </c>
      <c r="E30" s="49" t="s">
        <v>76</v>
      </c>
      <c r="F30" s="50" t="s">
        <v>77</v>
      </c>
      <c r="G30" s="52">
        <v>1</v>
      </c>
      <c r="H30" s="52">
        <v>1</v>
      </c>
      <c r="I30" s="52"/>
      <c r="J30" s="53"/>
      <c r="K30" s="53"/>
      <c r="L30" s="53"/>
      <c r="M30" s="53"/>
      <c r="N30" s="53"/>
      <c r="O30" s="53"/>
      <c r="P30" s="54">
        <f t="shared" si="6"/>
        <v>2</v>
      </c>
      <c r="Q30" s="55">
        <f t="shared" si="0"/>
        <v>2.2222222222222223</v>
      </c>
      <c r="R30" s="56"/>
      <c r="S30" s="57"/>
      <c r="T30" s="57"/>
      <c r="U30" s="58"/>
      <c r="V30" s="57"/>
      <c r="W30" s="59">
        <f t="shared" si="1"/>
        <v>0</v>
      </c>
      <c r="Y30" s="8"/>
      <c r="Z30" s="34">
        <f t="shared" si="7"/>
        <v>0</v>
      </c>
      <c r="AA30" s="9"/>
      <c r="AB30" s="39"/>
      <c r="AC30" s="40" t="s">
        <v>21</v>
      </c>
      <c r="AD30" s="1" t="s">
        <v>100</v>
      </c>
    </row>
    <row r="32" spans="1:42" x14ac:dyDescent="0.3">
      <c r="B32" s="63" t="s">
        <v>28</v>
      </c>
      <c r="C32" s="63"/>
      <c r="D32" s="63"/>
      <c r="E32" s="63"/>
      <c r="F32" s="63"/>
    </row>
  </sheetData>
  <sortState ref="A5:AP31">
    <sortCondition ref="B5:B31"/>
  </sortState>
  <mergeCells count="4">
    <mergeCell ref="Y2:Z2"/>
    <mergeCell ref="AB2:AC2"/>
    <mergeCell ref="B32:F32"/>
    <mergeCell ref="V2:W2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33"/>
  <sheetViews>
    <sheetView topLeftCell="A10" workbookViewId="0">
      <selection activeCell="O13" sqref="O13"/>
    </sheetView>
  </sheetViews>
  <sheetFormatPr defaultRowHeight="14.4" x14ac:dyDescent="0.3"/>
  <cols>
    <col min="4" max="4" width="24.33203125" customWidth="1"/>
  </cols>
  <sheetData>
    <row r="4" spans="2:14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x14ac:dyDescent="0.3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14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x14ac:dyDescent="0.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5" thickBot="1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8" x14ac:dyDescent="0.35">
      <c r="B14" s="22"/>
      <c r="C14" s="22"/>
      <c r="D14" s="1"/>
      <c r="E14" s="1"/>
      <c r="F14" s="1"/>
      <c r="G14" s="1"/>
      <c r="H14" s="1"/>
      <c r="I14" s="1"/>
      <c r="J14" s="1"/>
      <c r="K14" s="1"/>
      <c r="L14" s="1"/>
      <c r="M14" s="65" t="s">
        <v>23</v>
      </c>
      <c r="N14" s="66"/>
    </row>
    <row r="15" spans="2:14" x14ac:dyDescent="0.3">
      <c r="B15" s="1"/>
      <c r="C15" s="1"/>
      <c r="D15" s="22"/>
      <c r="E15" s="22"/>
      <c r="F15" s="22"/>
      <c r="G15" s="22"/>
      <c r="H15" s="22"/>
      <c r="I15" s="22"/>
      <c r="J15" s="22"/>
      <c r="K15" s="22"/>
      <c r="L15" s="22"/>
      <c r="M15" s="25"/>
      <c r="N15" s="26"/>
    </row>
    <row r="16" spans="2:14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5" t="s">
        <v>22</v>
      </c>
      <c r="N16" s="26">
        <f>COUNTIF(Scores!AC5:AC30,"A")</f>
        <v>11</v>
      </c>
    </row>
    <row r="17" spans="2:14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5" t="s">
        <v>21</v>
      </c>
      <c r="N17" s="26">
        <f>COUNTIF(Scores!AC5:AC30,"B+")</f>
        <v>2</v>
      </c>
    </row>
    <row r="18" spans="2:14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5" t="s">
        <v>16</v>
      </c>
      <c r="N18" s="26">
        <f>COUNTIF(Scores!AC5:AC30,"B")</f>
        <v>1</v>
      </c>
    </row>
    <row r="19" spans="2:14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5" t="s">
        <v>17</v>
      </c>
      <c r="N19" s="26">
        <f>COUNTIF(Scores!AC5:AC30,"C+")</f>
        <v>5</v>
      </c>
    </row>
    <row r="20" spans="2:14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5" t="s">
        <v>18</v>
      </c>
      <c r="N20" s="26">
        <f>COUNTIF(Scores!AC4:AC30,"C")</f>
        <v>2</v>
      </c>
    </row>
    <row r="21" spans="2:14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5" t="s">
        <v>19</v>
      </c>
      <c r="N21" s="26">
        <f>COUNTIF(Scores!AC5:AC30,"D+")</f>
        <v>3</v>
      </c>
    </row>
    <row r="22" spans="2:14" x14ac:dyDescent="0.3">
      <c r="B22" s="1"/>
      <c r="C22" s="1"/>
      <c r="D22" s="13"/>
      <c r="E22" s="13"/>
      <c r="F22" s="13"/>
      <c r="G22" s="13"/>
      <c r="H22" s="13"/>
      <c r="I22" s="13"/>
      <c r="J22" s="13"/>
      <c r="K22" s="13"/>
      <c r="L22" s="13"/>
      <c r="M22" s="25" t="s">
        <v>30</v>
      </c>
      <c r="N22" s="26">
        <f>COUNTIF(Scores!AC5:AC30,"D")</f>
        <v>1</v>
      </c>
    </row>
    <row r="23" spans="2:14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5" t="s">
        <v>20</v>
      </c>
      <c r="N23" s="26">
        <f>COUNTIF(Scores!AC5:AC30,"FAIL")</f>
        <v>1</v>
      </c>
    </row>
    <row r="24" spans="2:14" ht="15" thickBot="1" x14ac:dyDescent="0.3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7" t="s">
        <v>24</v>
      </c>
      <c r="N24" s="28">
        <f>COUNTIF(Scores!AC5:AC30,"I")</f>
        <v>0</v>
      </c>
    </row>
    <row r="25" spans="2:14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x14ac:dyDescent="0.3">
      <c r="B29" s="68" t="s">
        <v>41</v>
      </c>
      <c r="C29" s="69"/>
      <c r="D29" s="70"/>
      <c r="E29" s="24">
        <f>AVERAGE(Scores!Y5:Y30)</f>
        <v>16.583333333333332</v>
      </c>
      <c r="F29" s="1"/>
      <c r="G29" s="1"/>
      <c r="H29" s="1"/>
      <c r="I29" s="1"/>
      <c r="J29" s="1"/>
      <c r="K29" s="1"/>
      <c r="L29" s="1"/>
      <c r="M29" s="1"/>
      <c r="N29" s="1"/>
    </row>
    <row r="30" spans="2:14" x14ac:dyDescent="0.3">
      <c r="B30" s="67" t="s">
        <v>42</v>
      </c>
      <c r="C30" s="67"/>
      <c r="D30" s="67"/>
      <c r="E30" s="29">
        <f>AVERAGE(Scores!AB5:AB30)</f>
        <v>70.36</v>
      </c>
      <c r="F30" s="1"/>
      <c r="G30" s="1"/>
      <c r="H30" s="1"/>
      <c r="I30" s="1"/>
      <c r="J30" s="1"/>
      <c r="K30" s="1"/>
      <c r="L30" s="1"/>
      <c r="M30" s="1"/>
      <c r="N30" s="1"/>
    </row>
    <row r="31" spans="2:14" x14ac:dyDescent="0.3">
      <c r="B31" s="30" t="s">
        <v>27</v>
      </c>
      <c r="C31" s="30"/>
      <c r="D31" s="30"/>
      <c r="E31" s="30"/>
      <c r="F31" s="30"/>
      <c r="G31" s="30"/>
      <c r="H31" s="30"/>
      <c r="I31" s="1"/>
      <c r="J31" s="1"/>
      <c r="K31" s="1"/>
      <c r="L31" s="1"/>
      <c r="M31" s="1"/>
      <c r="N31" s="1"/>
    </row>
    <row r="32" spans="2:14" x14ac:dyDescent="0.3">
      <c r="B32" s="1"/>
      <c r="M32" s="1"/>
      <c r="N32" s="1"/>
    </row>
    <row r="33" spans="11:11" x14ac:dyDescent="0.3">
      <c r="K33" s="1"/>
    </row>
  </sheetData>
  <mergeCells count="3">
    <mergeCell ref="M14:N14"/>
    <mergeCell ref="B30:D30"/>
    <mergeCell ref="B29:D29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The Game</cp:lastModifiedBy>
  <dcterms:created xsi:type="dcterms:W3CDTF">2009-12-15T00:51:19Z</dcterms:created>
  <dcterms:modified xsi:type="dcterms:W3CDTF">2016-01-07T01:55:55Z</dcterms:modified>
</cp:coreProperties>
</file>