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15480" windowHeight="5385"/>
  </bookViews>
  <sheets>
    <sheet name="Scores" sheetId="1" r:id="rId1"/>
    <sheet name="Results summary" sheetId="2" r:id="rId2"/>
  </sheets>
  <definedNames>
    <definedName name="_xlnm._FilterDatabase" localSheetId="0" hidden="1">Scores!$A$5:$Z$11</definedName>
  </definedNames>
  <calcPr calcId="144525"/>
</workbook>
</file>

<file path=xl/calcChain.xml><?xml version="1.0" encoding="utf-8"?>
<calcChain xmlns="http://schemas.openxmlformats.org/spreadsheetml/2006/main"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5" i="1"/>
  <c r="R19" i="1" l="1"/>
  <c r="R15" i="1"/>
  <c r="R11" i="1"/>
  <c r="R20" i="1"/>
  <c r="R8" i="1"/>
  <c r="R12" i="1"/>
  <c r="R16" i="1"/>
  <c r="R21" i="1"/>
  <c r="R9" i="1"/>
  <c r="R10" i="1"/>
  <c r="R17" i="1"/>
  <c r="R22" i="1"/>
  <c r="R18" i="1"/>
  <c r="R13" i="1"/>
  <c r="R23" i="1"/>
  <c r="R6" i="1"/>
  <c r="R14" i="1"/>
  <c r="R7" i="1"/>
  <c r="N19" i="1"/>
  <c r="O19" i="1" s="1"/>
  <c r="X19" i="1" s="1"/>
  <c r="Y19" i="1" s="1"/>
  <c r="N15" i="1"/>
  <c r="O15" i="1" s="1"/>
  <c r="X15" i="1" s="1"/>
  <c r="Y15" i="1" s="1"/>
  <c r="N11" i="1"/>
  <c r="O11" i="1" s="1"/>
  <c r="X11" i="1" s="1"/>
  <c r="Y11" i="1" s="1"/>
  <c r="N20" i="1"/>
  <c r="O20" i="1" s="1"/>
  <c r="X20" i="1" s="1"/>
  <c r="Y20" i="1" s="1"/>
  <c r="N8" i="1"/>
  <c r="O8" i="1" s="1"/>
  <c r="N12" i="1"/>
  <c r="O12" i="1" s="1"/>
  <c r="X12" i="1" s="1"/>
  <c r="Y12" i="1" s="1"/>
  <c r="N16" i="1"/>
  <c r="O16" i="1" s="1"/>
  <c r="N21" i="1"/>
  <c r="O21" i="1" s="1"/>
  <c r="X21" i="1" s="1"/>
  <c r="Y21" i="1" s="1"/>
  <c r="N9" i="1"/>
  <c r="O9" i="1" s="1"/>
  <c r="N10" i="1"/>
  <c r="O10" i="1" s="1"/>
  <c r="X10" i="1" s="1"/>
  <c r="Y10" i="1" s="1"/>
  <c r="N17" i="1"/>
  <c r="O17" i="1" s="1"/>
  <c r="N22" i="1"/>
  <c r="O22" i="1" s="1"/>
  <c r="X22" i="1" s="1"/>
  <c r="Y22" i="1" s="1"/>
  <c r="N18" i="1"/>
  <c r="O18" i="1" s="1"/>
  <c r="N13" i="1"/>
  <c r="O13" i="1" s="1"/>
  <c r="X13" i="1" s="1"/>
  <c r="Y13" i="1" s="1"/>
  <c r="N23" i="1"/>
  <c r="O23" i="1" s="1"/>
  <c r="X23" i="1" s="1"/>
  <c r="Y23" i="1" s="1"/>
  <c r="N6" i="1"/>
  <c r="O6" i="1" s="1"/>
  <c r="X6" i="1" s="1"/>
  <c r="Y6" i="1" s="1"/>
  <c r="N14" i="1"/>
  <c r="O14" i="1" s="1"/>
  <c r="N7" i="1"/>
  <c r="O7" i="1" s="1"/>
  <c r="X7" i="1" s="1"/>
  <c r="Y7" i="1" s="1"/>
  <c r="X9" i="1" l="1"/>
  <c r="Y9" i="1" s="1"/>
  <c r="X16" i="1"/>
  <c r="Y16" i="1" s="1"/>
  <c r="X8" i="1"/>
  <c r="Y8" i="1" s="1"/>
  <c r="X14" i="1"/>
  <c r="Y14" i="1" s="1"/>
  <c r="X18" i="1"/>
  <c r="Y18" i="1" s="1"/>
  <c r="X17" i="1"/>
  <c r="Y17" i="1" s="1"/>
  <c r="R5" i="1" l="1"/>
  <c r="N5" i="1" l="1"/>
  <c r="O5" i="1" s="1"/>
  <c r="X5" i="1" l="1"/>
  <c r="Y5" i="1" s="1"/>
  <c r="E32" i="2" l="1"/>
  <c r="O19" i="2" l="1"/>
  <c r="O24" i="2"/>
  <c r="O18" i="2"/>
  <c r="O17" i="2"/>
  <c r="O23" i="2"/>
  <c r="O22" i="2"/>
  <c r="O16" i="2"/>
  <c r="O21" i="2"/>
  <c r="O20" i="2"/>
</calcChain>
</file>

<file path=xl/sharedStrings.xml><?xml version="1.0" encoding="utf-8"?>
<sst xmlns="http://schemas.openxmlformats.org/spreadsheetml/2006/main" count="102" uniqueCount="79">
  <si>
    <t>Group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</si>
  <si>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</si>
  <si>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</si>
  <si>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</si>
  <si>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</si>
  <si>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</si>
  <si>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</si>
  <si>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</si>
  <si>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</si>
  <si>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L6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</si>
  <si>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</si>
  <si>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</si>
  <si>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</si>
  <si>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</si>
  <si>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</si>
  <si>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</si>
  <si>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</si>
  <si>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</si>
  <si>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</si>
  <si>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</si>
  <si>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</si>
  <si>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</si>
  <si>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</si>
  <si>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</si>
  <si>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t>Average course score overall              (out of 100)</t>
  </si>
  <si>
    <t xml:space="preserve">Average score on the exam (mean)   </t>
  </si>
  <si>
    <t>D</t>
  </si>
  <si>
    <t>ID</t>
  </si>
  <si>
    <r>
      <t xml:space="preserve">            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</si>
  <si>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%</t>
  </si>
  <si>
    <t>N/A</t>
  </si>
  <si>
    <t>First name (s)</t>
  </si>
  <si>
    <t>Exam</t>
  </si>
  <si>
    <t>L7</t>
  </si>
  <si>
    <t>L8</t>
  </si>
  <si>
    <t>Presentation</t>
  </si>
  <si>
    <t>/20</t>
  </si>
  <si>
    <t>Raw score</t>
  </si>
  <si>
    <t>Score</t>
  </si>
  <si>
    <t>/60</t>
  </si>
  <si>
    <t>L9</t>
  </si>
  <si>
    <t>/9</t>
  </si>
  <si>
    <t>JOSEPH</t>
  </si>
  <si>
    <t>NLEPE NLEPE</t>
  </si>
  <si>
    <t>YIN HNIN OO</t>
  </si>
  <si>
    <t>ANDREW JOHN</t>
  </si>
  <si>
    <t>SMITH</t>
  </si>
  <si>
    <t>CHAYAWIN</t>
  </si>
  <si>
    <t>CHOMNGAM</t>
  </si>
  <si>
    <t>CHONLADA</t>
  </si>
  <si>
    <t>CHAMNAN</t>
  </si>
  <si>
    <t>DONNA RISA BATERINA</t>
  </si>
  <si>
    <t>BATIAO</t>
  </si>
  <si>
    <t>JUSTIN OLIVER</t>
  </si>
  <si>
    <t>PORTER</t>
  </si>
  <si>
    <t>MASARAT</t>
  </si>
  <si>
    <t>PHUWAPHATSIRACHOK</t>
  </si>
  <si>
    <t>METHAWARIN</t>
  </si>
  <si>
    <t>YANYONGSIRIWONG</t>
  </si>
  <si>
    <t>MORNE CHOWLES</t>
  </si>
  <si>
    <t>GROENEWALD</t>
  </si>
  <si>
    <t>NUNNAPAT</t>
  </si>
  <si>
    <t>SAISIM</t>
  </si>
  <si>
    <t>PEYMAN</t>
  </si>
  <si>
    <t>GOLCHIN</t>
  </si>
  <si>
    <t>PICHAYANITH</t>
  </si>
  <si>
    <t>HONGTHAMAWAT</t>
  </si>
  <si>
    <t>PIYALAK</t>
  </si>
  <si>
    <t>SIRIPEE</t>
  </si>
  <si>
    <t>NAN EI EI THWE</t>
  </si>
  <si>
    <t>THANG KHAWH ZUNG</t>
  </si>
  <si>
    <t>THITIRAT</t>
  </si>
  <si>
    <t>THAMTIWAT</t>
  </si>
  <si>
    <t>JAMES ALLAN</t>
  </si>
  <si>
    <t>KELLY</t>
  </si>
  <si>
    <t>ISMAT JAHAN</t>
  </si>
  <si>
    <t>ASIF</t>
  </si>
  <si>
    <t>E</t>
  </si>
  <si>
    <t>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</si>
</sst>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9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2" borderId="1" applyBorder="0">
      <protection locked="0"/>
    </xf>
    <xf numFmtId="0" fontId="17" fillId="0" borderId="0"/>
    <xf numFmtId="0" fontId="1" fillId="0" borderId="0"/>
    <xf numFmtId="0" fontId="18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16" fontId="8" fillId="3" borderId="4" xfId="0" applyNumberFormat="1" applyFont="1" applyFill="1" applyBorder="1" applyAlignment="1" applyProtection="1">
      <alignment wrapText="1"/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87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87" fontId="9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2" fillId="4" borderId="0" xfId="0" applyFont="1" applyFill="1"/>
    <xf numFmtId="187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16" fontId="16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2" xfId="0" applyFont="1" applyFill="1" applyBorder="1" applyAlignment="1" applyProtection="1">
      <alignment horizontal="center"/>
      <protection locked="0"/>
    </xf>
    <xf numFmtId="0" fontId="11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 applyProtection="1">
      <alignment horizontal="center"/>
    </xf>
    <xf numFmtId="0" fontId="8" fillId="2" borderId="2" xfId="1" applyFont="1" applyBorder="1" applyAlignment="1">
      <alignment horizontal="center"/>
      <protection locked="0"/>
    </xf>
    <xf numFmtId="0" fontId="12" fillId="10" borderId="2" xfId="0" applyFont="1" applyFill="1" applyBorder="1" applyAlignment="1" applyProtection="1">
      <alignment horizontal="center"/>
    </xf>
    <xf numFmtId="187" fontId="12" fillId="10" borderId="2" xfId="0" applyNumberFormat="1" applyFont="1" applyFill="1" applyBorder="1" applyAlignment="1" applyProtection="1">
      <alignment horizontal="center"/>
    </xf>
    <xf numFmtId="187" fontId="3" fillId="10" borderId="2" xfId="0" applyNumberFormat="1" applyFont="1" applyFill="1" applyBorder="1" applyAlignment="1" applyProtection="1">
      <alignment horizontal="center" wrapText="1"/>
    </xf>
    <xf numFmtId="14" fontId="8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8" fillId="2" borderId="1" xfId="1" applyFont="1" applyBorder="1" applyAlignment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4"/>
    <cellStyle name="Normal 3 2 2" xfId="3"/>
    <cellStyle name="Normal 7" xfId="2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A0-46F1-81B1-5229247947EA}"/>
              </c:ext>
            </c:extLst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A0-46F1-81B1-5229247947EA}"/>
                </c:ext>
              </c:extLst>
            </c:dLbl>
            <c:dLbl>
              <c:idx val="1"/>
              <c:layout>
                <c:manualLayout>
                  <c:x val="1.1008745364319361E-4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A0-46F1-81B1-5229247947EA}"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A0-46F1-81B1-5229247947EA}"/>
                </c:ext>
              </c:extLst>
            </c:dLbl>
            <c:dLbl>
              <c:idx val="3"/>
              <c:layout>
                <c:manualLayout>
                  <c:x val="-1.1164596328292973E-2"/>
                  <c:y val="3.58572477018572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A0-46F1-81B1-5229247947EA}"/>
                </c:ext>
              </c:extLst>
            </c:dLbl>
            <c:dLbl>
              <c:idx val="4"/>
              <c:layout>
                <c:manualLayout>
                  <c:x val="-2.2165265779024623E-2"/>
                  <c:y val="2.1742483611349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A0-46F1-81B1-5229247947EA}"/>
                </c:ext>
              </c:extLst>
            </c:dLbl>
            <c:dLbl>
              <c:idx val="5"/>
              <c:layout>
                <c:manualLayout>
                  <c:x val="-2.497327510174591E-2"/>
                  <c:y val="-8.8130263337935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A0-46F1-81B1-5229247947EA}"/>
                </c:ext>
              </c:extLst>
            </c:dLbl>
            <c:dLbl>
              <c:idx val="6"/>
              <c:layout>
                <c:manualLayout>
                  <c:x val="1.5439871635478747E-2"/>
                  <c:y val="-0.135515418392606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A0-46F1-81B1-5229247947EA}"/>
                </c:ext>
              </c:extLst>
            </c:dLbl>
            <c:dLbl>
              <c:idx val="7"/>
              <c:layout>
                <c:manualLayout>
                  <c:x val="7.8374261921713317E-2"/>
                  <c:y val="-6.6349466980134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A0-46F1-81B1-5229247947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8A0-46F1-81B1-522924794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88635985584"/>
          <c:y val="9.2499906705974549E-2"/>
          <c:w val="6.0975697875822479E-2"/>
          <c:h val="0.82000099513627167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131" l="0.70000000000000062" r="0.70000000000000062" t="0.7500000000000131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548355</xdr:colOff>
      <xdr:row>25</xdr:row>
      <xdr:rowOff>50072</xdr:rowOff>
    </xdr:from>
    <xdr:to>
      <xdr:col>1</xdr:col>
      <xdr:colOff>548355</xdr:colOff>
      <xdr:row>28</xdr:row>
      <xdr:rowOff>135797</xdr:rowOff>
    </xdr:to>
    <xdr:cxnSp macro="">
      <xdr:nvCxnSpPr>
        <xdr:cNvPr id="3" name="Straight Arrow Connector 2"/>
        <xdr:cNvCxnSpPr/>
      </xdr:nvCxnSpPr>
      <xdr:spPr>
        <a:xfrm>
          <a:off x="1326920" y="25353442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10</xdr:col>
      <xdr:colOff>571500</xdr:colOff>
      <xdr:row>25</xdr:row>
      <xdr:rowOff>161925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0.78543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3408" y="61419"/>
          <a:ext cx="4050142" cy="669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lnSpc>
              <a:spcPts val="1900"/>
            </a:lnSpc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ENG 1002 (Evening </a:t>
          </a:r>
          <a:r>
            <a:rPr lang="en-US" sz="1600" b="1" i="0" u="sng" strike="noStrike" baseline="0">
              <a:solidFill>
                <a:srgbClr val="000000"/>
              </a:solidFill>
              <a:latin typeface="Calibri"/>
            </a:rPr>
            <a:t>Class</a:t>
          </a:r>
          <a:r>
            <a:rPr lang="en-US" sz="1600" b="1" i="0" u="sng" strike="noStrike">
              <a:solidFill>
                <a:srgbClr val="000000"/>
              </a:solidFill>
              <a:latin typeface="Calibri"/>
            </a:rPr>
            <a:t> 2016) Class results</a:t>
          </a:r>
        </a:p>
        <a:p xmlns:a="http://schemas.openxmlformats.org/drawingml/2006/main">
          <a:pPr algn="ctr" rtl="1">
            <a:lnSpc>
              <a:spcPts val="1900"/>
            </a:lnSpc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</a:endParaRPr>
        </a:p>
        <a:p xmlns:a="http://schemas.openxmlformats.org/drawingml/2006/main">
          <a:pPr algn="ctr" rtl="1">
            <a:lnSpc>
              <a:spcPts val="1800"/>
            </a:lnSpc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5"/>
  <sheetViews>
    <sheetView tabSelected="1" zoomScale="120" zoomScaleNormal="120" workbookViewId="0">
      <pane xSplit="4" topLeftCell="T1" activePane="topRight" state="frozen"/>
      <selection pane="topRight" activeCell="T10" sqref="T10"/>
    </sheetView>
  </sheetViews>
  <sheetFormatPr defaultRowHeight="15" x14ac:dyDescent="0.25"/>
  <cols>
    <col min="1" max="1" width="11.7109375" style="2" bestFit="1" customWidth="1"/>
    <col min="2" max="2" width="12" style="2" customWidth="1"/>
    <col min="3" max="3" width="21.28515625" style="1" customWidth="1"/>
    <col min="4" max="4" width="29.140625" style="1" bestFit="1" customWidth="1"/>
    <col min="5" max="5" width="3.85546875" style="1" customWidth="1"/>
    <col min="6" max="13" width="3.5703125" style="1" customWidth="1"/>
    <col min="14" max="14" width="5.85546875" style="1" bestFit="1" customWidth="1"/>
    <col min="15" max="15" width="5.5703125" style="1" bestFit="1" customWidth="1"/>
    <col min="16" max="16" width="1.85546875" customWidth="1"/>
    <col min="17" max="18" width="12.5703125" customWidth="1"/>
    <col min="19" max="19" width="3.140625" customWidth="1"/>
    <col min="20" max="21" width="12.5703125" customWidth="1"/>
    <col min="22" max="22" width="2.28515625" customWidth="1"/>
    <col min="23" max="23" width="1.7109375" customWidth="1"/>
    <col min="24" max="24" width="11.7109375" style="1" bestFit="1" customWidth="1"/>
    <col min="25" max="25" width="7.85546875" style="1" customWidth="1"/>
    <col min="26" max="26" width="74.5703125" style="1" bestFit="1" customWidth="1"/>
    <col min="27" max="27" width="7.85546875" style="1" bestFit="1" customWidth="1"/>
    <col min="28" max="28" width="18.28515625" style="1" customWidth="1"/>
    <col min="29" max="29" width="34" style="1" customWidth="1"/>
    <col min="30" max="30" width="17.5703125" style="1" customWidth="1"/>
    <col min="31" max="37" width="9.140625" style="1"/>
    <col min="38" max="38" width="6.85546875" style="1" customWidth="1"/>
    <col min="39" max="16384" width="9.140625" style="1"/>
  </cols>
  <sheetData>
    <row r="2" spans="1:25" ht="18.75" x14ac:dyDescent="0.3">
      <c r="A2" s="12" t="s">
        <v>0</v>
      </c>
      <c r="B2" s="12" t="s">
        <v>27</v>
      </c>
      <c r="C2" s="12" t="s">
        <v>31</v>
      </c>
      <c r="D2" s="12" t="s">
        <v>1</v>
      </c>
      <c r="E2" s="25" t="s">
        <v>2</v>
      </c>
      <c r="F2" s="7"/>
      <c r="G2" s="7"/>
      <c r="H2" s="7"/>
      <c r="I2" s="7"/>
      <c r="J2" s="7"/>
      <c r="K2" s="7"/>
      <c r="L2" s="7"/>
      <c r="M2" s="7"/>
      <c r="N2" s="7"/>
      <c r="O2" s="8"/>
      <c r="Q2" s="34" t="s">
        <v>35</v>
      </c>
      <c r="R2" s="34" t="s">
        <v>35</v>
      </c>
      <c r="T2" s="43" t="s">
        <v>32</v>
      </c>
      <c r="U2" s="41"/>
      <c r="X2" s="40" t="s">
        <v>3</v>
      </c>
      <c r="Y2" s="41"/>
    </row>
    <row r="3" spans="1:25" ht="23.25" x14ac:dyDescent="0.5">
      <c r="A3" s="13"/>
      <c r="B3" s="13"/>
      <c r="C3" s="14"/>
      <c r="D3" s="15"/>
      <c r="E3" s="11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33</v>
      </c>
      <c r="L3" s="3" t="s">
        <v>34</v>
      </c>
      <c r="M3" s="3" t="s">
        <v>40</v>
      </c>
      <c r="N3" s="30" t="s">
        <v>21</v>
      </c>
      <c r="O3" s="38" t="s">
        <v>22</v>
      </c>
      <c r="Q3" s="32" t="s">
        <v>37</v>
      </c>
      <c r="R3" s="39" t="s">
        <v>29</v>
      </c>
      <c r="T3" s="32" t="s">
        <v>38</v>
      </c>
      <c r="U3" s="39" t="s">
        <v>29</v>
      </c>
      <c r="X3" s="26" t="s">
        <v>3</v>
      </c>
      <c r="Y3" s="26" t="s">
        <v>10</v>
      </c>
    </row>
    <row r="4" spans="1:25" x14ac:dyDescent="0.25">
      <c r="N4" s="2" t="s">
        <v>41</v>
      </c>
      <c r="O4" s="2" t="s">
        <v>36</v>
      </c>
      <c r="Q4" s="10" t="s">
        <v>36</v>
      </c>
      <c r="R4" s="10" t="s">
        <v>36</v>
      </c>
      <c r="T4" s="10" t="s">
        <v>78</v>
      </c>
      <c r="U4" s="10" t="s">
        <v>39</v>
      </c>
      <c r="X4" s="2" t="s">
        <v>11</v>
      </c>
    </row>
    <row r="5" spans="1:25" ht="18.75" customHeight="1" x14ac:dyDescent="0.25">
      <c r="A5" s="31" t="s">
        <v>18</v>
      </c>
      <c r="B5" s="31">
        <v>5553020594</v>
      </c>
      <c r="C5" s="31" t="s">
        <v>42</v>
      </c>
      <c r="D5" s="31" t="s">
        <v>43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4">
        <f t="shared" ref="N5:N23" si="0">SUM(E5:M5)</f>
        <v>9</v>
      </c>
      <c r="O5" s="37">
        <f t="shared" ref="O5:O23" si="1">N5/9*20</f>
        <v>20</v>
      </c>
      <c r="P5" s="27"/>
      <c r="Q5" s="33">
        <v>17</v>
      </c>
      <c r="R5" s="35">
        <f t="shared" ref="R5:R23" si="2">Q5</f>
        <v>17</v>
      </c>
      <c r="T5" s="33">
        <v>17</v>
      </c>
      <c r="U5" s="36">
        <f>T5/25*60</f>
        <v>40.800000000000004</v>
      </c>
      <c r="W5" s="5"/>
      <c r="X5" s="28">
        <f t="shared" ref="X5:X23" si="3">O5+U5+R5</f>
        <v>77.800000000000011</v>
      </c>
      <c r="Y5" s="29" t="str">
        <f t="shared" ref="Y5:Y23" si="4">IF(X5&gt;=79.5,"A",IF(X5&gt;=74.5,"B+",IF(X5&gt;=69.5,"B",IF(X5&gt;=64.5,"C+",IF(X5&gt;=59.5,"C",IF(X5&gt;=54.5,"D+",IF(X5&gt;=44.5,"D",IF(X5&lt;44.5,"FAIL"))))))))</f>
        <v>B+</v>
      </c>
    </row>
    <row r="6" spans="1:25" ht="18.75" customHeight="1" x14ac:dyDescent="0.25">
      <c r="A6" s="31" t="s">
        <v>18</v>
      </c>
      <c r="B6" s="31">
        <v>5953522017</v>
      </c>
      <c r="C6" s="31" t="s">
        <v>71</v>
      </c>
      <c r="D6" s="31" t="s">
        <v>72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4">
        <f t="shared" si="0"/>
        <v>9</v>
      </c>
      <c r="O6" s="37">
        <f t="shared" si="1"/>
        <v>20</v>
      </c>
      <c r="P6" s="27"/>
      <c r="Q6" s="33">
        <v>17</v>
      </c>
      <c r="R6" s="35">
        <f t="shared" si="2"/>
        <v>17</v>
      </c>
      <c r="T6" s="33">
        <v>20</v>
      </c>
      <c r="U6" s="36">
        <f t="shared" ref="U6:U23" si="5">T6/25*60</f>
        <v>48</v>
      </c>
      <c r="W6" s="5"/>
      <c r="X6" s="28">
        <f t="shared" si="3"/>
        <v>85</v>
      </c>
      <c r="Y6" s="29" t="str">
        <f t="shared" si="4"/>
        <v>A</v>
      </c>
    </row>
    <row r="7" spans="1:25" ht="18.75" customHeight="1" x14ac:dyDescent="0.25">
      <c r="A7" s="31" t="s">
        <v>18</v>
      </c>
      <c r="B7" s="31">
        <v>5953522033</v>
      </c>
      <c r="C7" s="31" t="s">
        <v>75</v>
      </c>
      <c r="D7" s="31" t="s">
        <v>76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4">
        <f t="shared" si="0"/>
        <v>9</v>
      </c>
      <c r="O7" s="37">
        <f t="shared" si="1"/>
        <v>20</v>
      </c>
      <c r="P7" s="27"/>
      <c r="Q7" s="33">
        <v>17</v>
      </c>
      <c r="R7" s="35">
        <f t="shared" si="2"/>
        <v>17</v>
      </c>
      <c r="T7" s="33">
        <v>15</v>
      </c>
      <c r="U7" s="36">
        <f t="shared" si="5"/>
        <v>36</v>
      </c>
      <c r="W7" s="5"/>
      <c r="X7" s="28">
        <f t="shared" si="3"/>
        <v>73</v>
      </c>
      <c r="Y7" s="29" t="str">
        <f t="shared" si="4"/>
        <v>B</v>
      </c>
    </row>
    <row r="8" spans="1:25" ht="18.75" customHeight="1" x14ac:dyDescent="0.25">
      <c r="A8" s="31" t="s">
        <v>12</v>
      </c>
      <c r="B8" s="31">
        <v>5953022042</v>
      </c>
      <c r="C8" s="31" t="s">
        <v>51</v>
      </c>
      <c r="D8" s="31" t="s">
        <v>52</v>
      </c>
      <c r="E8" s="6">
        <v>1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4">
        <f t="shared" si="0"/>
        <v>9</v>
      </c>
      <c r="O8" s="37">
        <f t="shared" si="1"/>
        <v>20</v>
      </c>
      <c r="P8" s="27"/>
      <c r="Q8" s="33">
        <v>13.5</v>
      </c>
      <c r="R8" s="35">
        <f t="shared" si="2"/>
        <v>13.5</v>
      </c>
      <c r="T8" s="33">
        <v>24</v>
      </c>
      <c r="U8" s="36">
        <f t="shared" si="5"/>
        <v>57.599999999999994</v>
      </c>
      <c r="W8" s="5"/>
      <c r="X8" s="28">
        <f t="shared" si="3"/>
        <v>91.1</v>
      </c>
      <c r="Y8" s="29" t="str">
        <f t="shared" si="4"/>
        <v>A</v>
      </c>
    </row>
    <row r="9" spans="1:25" ht="18.75" customHeight="1" x14ac:dyDescent="0.25">
      <c r="A9" s="31" t="s">
        <v>12</v>
      </c>
      <c r="B9" s="31">
        <v>5953022091</v>
      </c>
      <c r="C9" s="31" t="s">
        <v>59</v>
      </c>
      <c r="D9" s="31" t="s">
        <v>60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4">
        <f t="shared" si="0"/>
        <v>9</v>
      </c>
      <c r="O9" s="37">
        <f t="shared" si="1"/>
        <v>20</v>
      </c>
      <c r="P9" s="27"/>
      <c r="Q9" s="33">
        <v>13.5</v>
      </c>
      <c r="R9" s="35">
        <f t="shared" si="2"/>
        <v>13.5</v>
      </c>
      <c r="T9" s="33">
        <v>20</v>
      </c>
      <c r="U9" s="36">
        <f t="shared" si="5"/>
        <v>48</v>
      </c>
      <c r="W9" s="5"/>
      <c r="X9" s="28">
        <f t="shared" si="3"/>
        <v>81.5</v>
      </c>
      <c r="Y9" s="29" t="str">
        <f t="shared" si="4"/>
        <v>A</v>
      </c>
    </row>
    <row r="10" spans="1:25" ht="18.75" customHeight="1" x14ac:dyDescent="0.25">
      <c r="A10" s="31" t="s">
        <v>12</v>
      </c>
      <c r="B10" s="31">
        <v>5953022117</v>
      </c>
      <c r="C10" s="31" t="s">
        <v>61</v>
      </c>
      <c r="D10" s="31" t="s">
        <v>62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4">
        <f t="shared" si="0"/>
        <v>9</v>
      </c>
      <c r="O10" s="37">
        <f t="shared" si="1"/>
        <v>20</v>
      </c>
      <c r="P10" s="27"/>
      <c r="Q10" s="33">
        <v>13.5</v>
      </c>
      <c r="R10" s="35">
        <f t="shared" si="2"/>
        <v>13.5</v>
      </c>
      <c r="T10" s="33">
        <v>22</v>
      </c>
      <c r="U10" s="36">
        <f t="shared" si="5"/>
        <v>52.8</v>
      </c>
      <c r="W10" s="5"/>
      <c r="X10" s="28">
        <f t="shared" si="3"/>
        <v>86.3</v>
      </c>
      <c r="Y10" s="29" t="str">
        <f t="shared" si="4"/>
        <v>A</v>
      </c>
    </row>
    <row r="11" spans="1:25" ht="18.75" customHeight="1" x14ac:dyDescent="0.25">
      <c r="A11" s="31" t="s">
        <v>14</v>
      </c>
      <c r="B11" s="31">
        <v>5953022026</v>
      </c>
      <c r="C11" s="31" t="s">
        <v>47</v>
      </c>
      <c r="D11" s="31" t="s">
        <v>48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4">
        <f t="shared" si="0"/>
        <v>9</v>
      </c>
      <c r="O11" s="37">
        <f t="shared" si="1"/>
        <v>20</v>
      </c>
      <c r="P11" s="27"/>
      <c r="Q11" s="33">
        <v>15</v>
      </c>
      <c r="R11" s="35">
        <f t="shared" si="2"/>
        <v>15</v>
      </c>
      <c r="T11" s="33">
        <v>21</v>
      </c>
      <c r="U11" s="36">
        <f t="shared" si="5"/>
        <v>50.4</v>
      </c>
      <c r="W11" s="5"/>
      <c r="X11" s="28">
        <f t="shared" si="3"/>
        <v>85.4</v>
      </c>
      <c r="Y11" s="29" t="str">
        <f t="shared" si="4"/>
        <v>A</v>
      </c>
    </row>
    <row r="12" spans="1:25" ht="18.75" customHeight="1" x14ac:dyDescent="0.25">
      <c r="A12" s="31" t="s">
        <v>14</v>
      </c>
      <c r="B12" s="31">
        <v>5953022067</v>
      </c>
      <c r="C12" s="31" t="s">
        <v>53</v>
      </c>
      <c r="D12" s="31" t="s">
        <v>54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4">
        <f t="shared" si="0"/>
        <v>9</v>
      </c>
      <c r="O12" s="37">
        <f t="shared" si="1"/>
        <v>20</v>
      </c>
      <c r="P12" s="27"/>
      <c r="Q12" s="33">
        <v>15</v>
      </c>
      <c r="R12" s="35">
        <f t="shared" si="2"/>
        <v>15</v>
      </c>
      <c r="T12" s="33">
        <v>21</v>
      </c>
      <c r="U12" s="36">
        <f t="shared" si="5"/>
        <v>50.4</v>
      </c>
      <c r="W12" s="5"/>
      <c r="X12" s="28">
        <f t="shared" si="3"/>
        <v>85.4</v>
      </c>
      <c r="Y12" s="29" t="str">
        <f t="shared" si="4"/>
        <v>A</v>
      </c>
    </row>
    <row r="13" spans="1:25" ht="18.75" customHeight="1" x14ac:dyDescent="0.25">
      <c r="A13" s="31" t="s">
        <v>14</v>
      </c>
      <c r="B13" s="31">
        <v>5953022158</v>
      </c>
      <c r="C13" s="31" t="s">
        <v>69</v>
      </c>
      <c r="D13" s="31"/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4">
        <f t="shared" si="0"/>
        <v>9</v>
      </c>
      <c r="O13" s="37">
        <f t="shared" si="1"/>
        <v>20</v>
      </c>
      <c r="P13" s="27"/>
      <c r="Q13" s="33">
        <v>15</v>
      </c>
      <c r="R13" s="35">
        <f t="shared" si="2"/>
        <v>15</v>
      </c>
      <c r="T13" s="33">
        <v>20</v>
      </c>
      <c r="U13" s="36">
        <f t="shared" si="5"/>
        <v>48</v>
      </c>
      <c r="W13" s="5"/>
      <c r="X13" s="28">
        <f t="shared" si="3"/>
        <v>83</v>
      </c>
      <c r="Y13" s="29" t="str">
        <f t="shared" si="4"/>
        <v>A</v>
      </c>
    </row>
    <row r="14" spans="1:25" ht="18.75" customHeight="1" x14ac:dyDescent="0.25">
      <c r="A14" s="31" t="s">
        <v>14</v>
      </c>
      <c r="B14" s="31">
        <v>5953522025</v>
      </c>
      <c r="C14" s="31" t="s">
        <v>73</v>
      </c>
      <c r="D14" s="31" t="s">
        <v>74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0</v>
      </c>
      <c r="K14" s="6">
        <v>1</v>
      </c>
      <c r="L14" s="6">
        <v>1</v>
      </c>
      <c r="M14" s="6">
        <v>1</v>
      </c>
      <c r="N14" s="4">
        <f t="shared" si="0"/>
        <v>8</v>
      </c>
      <c r="O14" s="37">
        <f t="shared" si="1"/>
        <v>17.777777777777779</v>
      </c>
      <c r="P14" s="27"/>
      <c r="Q14" s="33">
        <v>15</v>
      </c>
      <c r="R14" s="35">
        <f t="shared" si="2"/>
        <v>15</v>
      </c>
      <c r="T14" s="33">
        <v>20</v>
      </c>
      <c r="U14" s="36">
        <f t="shared" si="5"/>
        <v>48</v>
      </c>
      <c r="W14" s="5"/>
      <c r="X14" s="28">
        <f t="shared" si="3"/>
        <v>80.777777777777771</v>
      </c>
      <c r="Y14" s="29" t="str">
        <f t="shared" si="4"/>
        <v>A</v>
      </c>
    </row>
    <row r="15" spans="1:25" ht="18.75" customHeight="1" x14ac:dyDescent="0.25">
      <c r="A15" s="31" t="s">
        <v>26</v>
      </c>
      <c r="B15" s="31">
        <v>5953022018</v>
      </c>
      <c r="C15" s="31" t="s">
        <v>45</v>
      </c>
      <c r="D15" s="31" t="s">
        <v>46</v>
      </c>
      <c r="E15" s="6">
        <v>1</v>
      </c>
      <c r="F15" s="6">
        <v>1</v>
      </c>
      <c r="G15" s="6">
        <v>0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4">
        <f t="shared" si="0"/>
        <v>8</v>
      </c>
      <c r="O15" s="37">
        <f t="shared" si="1"/>
        <v>17.777777777777779</v>
      </c>
      <c r="P15" s="27"/>
      <c r="Q15" s="33">
        <v>14.5</v>
      </c>
      <c r="R15" s="35">
        <f t="shared" si="2"/>
        <v>14.5</v>
      </c>
      <c r="T15" s="33">
        <v>22</v>
      </c>
      <c r="U15" s="36">
        <f t="shared" si="5"/>
        <v>52.8</v>
      </c>
      <c r="W15" s="5"/>
      <c r="X15" s="28">
        <f t="shared" si="3"/>
        <v>85.077777777777783</v>
      </c>
      <c r="Y15" s="29" t="str">
        <f t="shared" si="4"/>
        <v>A</v>
      </c>
    </row>
    <row r="16" spans="1:25" ht="18.75" customHeight="1" x14ac:dyDescent="0.25">
      <c r="A16" s="31" t="s">
        <v>26</v>
      </c>
      <c r="B16" s="31">
        <v>5953022075</v>
      </c>
      <c r="C16" s="31" t="s">
        <v>55</v>
      </c>
      <c r="D16" s="31" t="s">
        <v>56</v>
      </c>
      <c r="E16" s="6">
        <v>1</v>
      </c>
      <c r="F16" s="6">
        <v>1</v>
      </c>
      <c r="G16" s="6">
        <v>0</v>
      </c>
      <c r="H16" s="6">
        <v>0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4">
        <f t="shared" si="0"/>
        <v>7</v>
      </c>
      <c r="O16" s="37">
        <f t="shared" si="1"/>
        <v>15.555555555555555</v>
      </c>
      <c r="P16" s="27"/>
      <c r="Q16" s="33">
        <v>14.5</v>
      </c>
      <c r="R16" s="35">
        <f t="shared" si="2"/>
        <v>14.5</v>
      </c>
      <c r="T16" s="33">
        <v>22</v>
      </c>
      <c r="U16" s="36">
        <f t="shared" si="5"/>
        <v>52.8</v>
      </c>
      <c r="W16" s="5"/>
      <c r="X16" s="28">
        <f t="shared" si="3"/>
        <v>82.855555555555554</v>
      </c>
      <c r="Y16" s="29" t="str">
        <f t="shared" si="4"/>
        <v>A</v>
      </c>
    </row>
    <row r="17" spans="1:25" ht="18.75" customHeight="1" x14ac:dyDescent="0.25">
      <c r="A17" s="31" t="s">
        <v>26</v>
      </c>
      <c r="B17" s="31">
        <v>5953022125</v>
      </c>
      <c r="C17" s="31" t="s">
        <v>63</v>
      </c>
      <c r="D17" s="31" t="s">
        <v>64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4">
        <f t="shared" si="0"/>
        <v>9</v>
      </c>
      <c r="O17" s="37">
        <f t="shared" si="1"/>
        <v>20</v>
      </c>
      <c r="P17" s="27"/>
      <c r="Q17" s="33">
        <v>14.5</v>
      </c>
      <c r="R17" s="35">
        <f t="shared" si="2"/>
        <v>14.5</v>
      </c>
      <c r="T17" s="33">
        <v>22</v>
      </c>
      <c r="U17" s="36">
        <f t="shared" si="5"/>
        <v>52.8</v>
      </c>
      <c r="W17" s="5"/>
      <c r="X17" s="28">
        <f t="shared" si="3"/>
        <v>87.3</v>
      </c>
      <c r="Y17" s="29" t="str">
        <f t="shared" si="4"/>
        <v>A</v>
      </c>
    </row>
    <row r="18" spans="1:25" ht="18.75" customHeight="1" x14ac:dyDescent="0.25">
      <c r="A18" s="31" t="s">
        <v>26</v>
      </c>
      <c r="B18" s="31">
        <v>5953022141</v>
      </c>
      <c r="C18" s="31" t="s">
        <v>67</v>
      </c>
      <c r="D18" s="31" t="s">
        <v>68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4">
        <f t="shared" si="0"/>
        <v>9</v>
      </c>
      <c r="O18" s="37">
        <f t="shared" si="1"/>
        <v>20</v>
      </c>
      <c r="P18" s="27"/>
      <c r="Q18" s="33">
        <v>14.5</v>
      </c>
      <c r="R18" s="35">
        <f t="shared" si="2"/>
        <v>14.5</v>
      </c>
      <c r="T18" s="33">
        <v>15</v>
      </c>
      <c r="U18" s="36">
        <f t="shared" si="5"/>
        <v>36</v>
      </c>
      <c r="W18" s="5"/>
      <c r="X18" s="28">
        <f t="shared" si="3"/>
        <v>70.5</v>
      </c>
      <c r="Y18" s="29" t="str">
        <f t="shared" si="4"/>
        <v>B</v>
      </c>
    </row>
    <row r="19" spans="1:25" ht="18.75" customHeight="1" x14ac:dyDescent="0.25">
      <c r="A19" s="31" t="s">
        <v>77</v>
      </c>
      <c r="B19" s="31">
        <v>5553020644</v>
      </c>
      <c r="C19" s="31" t="s">
        <v>44</v>
      </c>
      <c r="D19" s="31"/>
      <c r="E19" s="6">
        <v>0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4">
        <f t="shared" si="0"/>
        <v>8</v>
      </c>
      <c r="O19" s="37">
        <f t="shared" si="1"/>
        <v>17.777777777777779</v>
      </c>
      <c r="P19" s="27"/>
      <c r="Q19" s="33">
        <v>13</v>
      </c>
      <c r="R19" s="35">
        <f t="shared" si="2"/>
        <v>13</v>
      </c>
      <c r="T19" s="33">
        <v>11</v>
      </c>
      <c r="U19" s="36">
        <f t="shared" si="5"/>
        <v>26.4</v>
      </c>
      <c r="W19" s="5"/>
      <c r="X19" s="28">
        <f t="shared" si="3"/>
        <v>57.177777777777777</v>
      </c>
      <c r="Y19" s="29" t="str">
        <f t="shared" si="4"/>
        <v>D+</v>
      </c>
    </row>
    <row r="20" spans="1:25" ht="18.75" customHeight="1" x14ac:dyDescent="0.25">
      <c r="A20" s="31" t="s">
        <v>77</v>
      </c>
      <c r="B20" s="31">
        <v>5953022034</v>
      </c>
      <c r="C20" s="31" t="s">
        <v>49</v>
      </c>
      <c r="D20" s="31" t="s">
        <v>50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4">
        <f t="shared" si="0"/>
        <v>9</v>
      </c>
      <c r="O20" s="37">
        <f t="shared" si="1"/>
        <v>20</v>
      </c>
      <c r="P20" s="27"/>
      <c r="Q20" s="33">
        <v>13</v>
      </c>
      <c r="R20" s="35">
        <f t="shared" si="2"/>
        <v>13</v>
      </c>
      <c r="T20" s="33">
        <v>22</v>
      </c>
      <c r="U20" s="36">
        <f t="shared" si="5"/>
        <v>52.8</v>
      </c>
      <c r="W20" s="5"/>
      <c r="X20" s="28">
        <f t="shared" si="3"/>
        <v>85.8</v>
      </c>
      <c r="Y20" s="29" t="str">
        <f t="shared" si="4"/>
        <v>A</v>
      </c>
    </row>
    <row r="21" spans="1:25" ht="18.75" customHeight="1" x14ac:dyDescent="0.25">
      <c r="A21" s="31" t="s">
        <v>77</v>
      </c>
      <c r="B21" s="31">
        <v>5953022083</v>
      </c>
      <c r="C21" s="31" t="s">
        <v>57</v>
      </c>
      <c r="D21" s="31" t="s">
        <v>58</v>
      </c>
      <c r="E21" s="6">
        <v>1</v>
      </c>
      <c r="F21" s="6">
        <v>1</v>
      </c>
      <c r="G21" s="6">
        <v>1</v>
      </c>
      <c r="H21" s="6">
        <v>1</v>
      </c>
      <c r="I21" s="6">
        <v>0</v>
      </c>
      <c r="J21" s="6">
        <v>1</v>
      </c>
      <c r="K21" s="6">
        <v>0</v>
      </c>
      <c r="L21" s="6">
        <v>1</v>
      </c>
      <c r="M21" s="6">
        <v>1</v>
      </c>
      <c r="N21" s="4">
        <f t="shared" si="0"/>
        <v>7</v>
      </c>
      <c r="O21" s="37">
        <f t="shared" si="1"/>
        <v>15.555555555555555</v>
      </c>
      <c r="P21" s="27"/>
      <c r="Q21" s="33">
        <v>13</v>
      </c>
      <c r="R21" s="35">
        <f t="shared" si="2"/>
        <v>13</v>
      </c>
      <c r="T21" s="33">
        <v>11</v>
      </c>
      <c r="U21" s="36">
        <f t="shared" si="5"/>
        <v>26.4</v>
      </c>
      <c r="W21" s="5"/>
      <c r="X21" s="28">
        <f t="shared" si="3"/>
        <v>54.955555555555556</v>
      </c>
      <c r="Y21" s="29" t="str">
        <f t="shared" si="4"/>
        <v>D+</v>
      </c>
    </row>
    <row r="22" spans="1:25" ht="18.75" customHeight="1" x14ac:dyDescent="0.25">
      <c r="A22" s="31" t="s">
        <v>77</v>
      </c>
      <c r="B22" s="31">
        <v>5953022133</v>
      </c>
      <c r="C22" s="31" t="s">
        <v>65</v>
      </c>
      <c r="D22" s="31" t="s">
        <v>66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4">
        <f t="shared" si="0"/>
        <v>9</v>
      </c>
      <c r="O22" s="37">
        <f t="shared" si="1"/>
        <v>20</v>
      </c>
      <c r="P22" s="27"/>
      <c r="Q22" s="33">
        <v>13</v>
      </c>
      <c r="R22" s="35">
        <f t="shared" si="2"/>
        <v>13</v>
      </c>
      <c r="T22" s="33">
        <v>15</v>
      </c>
      <c r="U22" s="36">
        <f t="shared" si="5"/>
        <v>36</v>
      </c>
      <c r="W22" s="5"/>
      <c r="X22" s="28">
        <f t="shared" si="3"/>
        <v>69</v>
      </c>
      <c r="Y22" s="29" t="str">
        <f t="shared" si="4"/>
        <v>C+</v>
      </c>
    </row>
    <row r="23" spans="1:25" ht="18.75" customHeight="1" x14ac:dyDescent="0.25">
      <c r="A23" s="31" t="s">
        <v>77</v>
      </c>
      <c r="B23" s="31">
        <v>5953022166</v>
      </c>
      <c r="C23" s="31" t="s">
        <v>70</v>
      </c>
      <c r="D23" s="31"/>
      <c r="E23" s="6">
        <v>0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4">
        <f t="shared" si="0"/>
        <v>8</v>
      </c>
      <c r="O23" s="37">
        <f t="shared" si="1"/>
        <v>17.777777777777779</v>
      </c>
      <c r="P23" s="27"/>
      <c r="Q23" s="33">
        <v>13</v>
      </c>
      <c r="R23" s="35">
        <f t="shared" si="2"/>
        <v>13</v>
      </c>
      <c r="T23" s="33">
        <v>10</v>
      </c>
      <c r="U23" s="36">
        <f t="shared" si="5"/>
        <v>24</v>
      </c>
      <c r="W23" s="5"/>
      <c r="X23" s="28">
        <f t="shared" si="3"/>
        <v>54.777777777777779</v>
      </c>
      <c r="Y23" s="29" t="str">
        <f t="shared" si="4"/>
        <v>D+</v>
      </c>
    </row>
    <row r="25" spans="1:25" x14ac:dyDescent="0.25">
      <c r="A25" s="42" t="s">
        <v>28</v>
      </c>
      <c r="B25" s="42"/>
      <c r="C25" s="42"/>
      <c r="D25" s="42"/>
    </row>
  </sheetData>
  <sortState ref="A5:Y23">
    <sortCondition ref="A5:A23"/>
  </sortState>
  <mergeCells count="3">
    <mergeCell ref="X2:Y2"/>
    <mergeCell ref="A25:D25"/>
    <mergeCell ref="T2:U2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C1" workbookViewId="0">
      <selection activeCell="O24" sqref="O24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16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44" t="s">
        <v>19</v>
      </c>
      <c r="O14" s="45"/>
    </row>
    <row r="15" spans="2:15" x14ac:dyDescent="0.25">
      <c r="B15" s="1"/>
      <c r="C15" s="1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9"/>
      <c r="O15" s="20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9" t="s">
        <v>18</v>
      </c>
      <c r="O16" s="20">
        <f>COUNTIF(Scores!Y5:Y23,"A")</f>
        <v>12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9" t="s">
        <v>17</v>
      </c>
      <c r="O17" s="20">
        <f>COUNTIF(Scores!Y5:Y23,"B+")</f>
        <v>1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9" t="s">
        <v>12</v>
      </c>
      <c r="O18" s="20">
        <f>COUNTIF(Scores!Y5:Y23,"B")</f>
        <v>2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9" t="s">
        <v>13</v>
      </c>
      <c r="O19" s="20">
        <f>COUNTIF(Scores!Y5:Y23,"C+")</f>
        <v>1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9" t="s">
        <v>14</v>
      </c>
      <c r="O20" s="20">
        <f>COUNTIF(Scores!Y5:Y23,"C")</f>
        <v>0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9" t="s">
        <v>15</v>
      </c>
      <c r="O21" s="20">
        <f>COUNTIF(Scores!Y5:Y23,"D+")</f>
        <v>3</v>
      </c>
    </row>
    <row r="22" spans="2:15" x14ac:dyDescent="0.25">
      <c r="B22" s="1"/>
      <c r="C22" s="1"/>
      <c r="D22" s="9"/>
      <c r="E22" s="9"/>
      <c r="F22" s="9"/>
      <c r="G22" s="9"/>
      <c r="H22" s="9"/>
      <c r="I22" s="9"/>
      <c r="J22" s="9"/>
      <c r="K22" s="9"/>
      <c r="L22" s="9"/>
      <c r="M22" s="9"/>
      <c r="N22" s="19" t="s">
        <v>26</v>
      </c>
      <c r="O22" s="20">
        <f>COUNTIF(Scores!Y5:Y23,"D")</f>
        <v>0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9" t="s">
        <v>16</v>
      </c>
      <c r="O23" s="20">
        <f>COUNTIF(Scores!Y5:Y23,"FAIL")</f>
        <v>0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1" t="s">
        <v>20</v>
      </c>
      <c r="O24" s="22">
        <f>COUNTIF(Scores!Y5:Y23,"I")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47" t="s">
        <v>25</v>
      </c>
      <c r="C31" s="48"/>
      <c r="D31" s="49"/>
      <c r="E31" s="18" t="s">
        <v>30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46" t="s">
        <v>24</v>
      </c>
      <c r="C32" s="46"/>
      <c r="D32" s="46"/>
      <c r="E32" s="23">
        <f>AVERAGE(Scores!X5:X23)</f>
        <v>77.722222222222214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24" t="s">
        <v>23</v>
      </c>
      <c r="C33" s="24"/>
      <c r="D33" s="24"/>
      <c r="E33" s="24"/>
      <c r="F33" s="24"/>
      <c r="G33" s="24"/>
      <c r="H33" s="24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Jirasak</cp:lastModifiedBy>
  <dcterms:created xsi:type="dcterms:W3CDTF">2009-12-15T00:51:19Z</dcterms:created>
  <dcterms:modified xsi:type="dcterms:W3CDTF">2017-01-05T11:45:26Z</dcterms:modified>
</cp:coreProperties>
</file>