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ret\Desktop\"/>
    </mc:Choice>
  </mc:AlternateContent>
  <bookViews>
    <workbookView xWindow="0" yWindow="0" windowWidth="23040" windowHeight="9192"/>
  </bookViews>
  <sheets>
    <sheet name="Scores" sheetId="1" r:id="rId1"/>
    <sheet name="Results summary" sheetId="2" r:id="rId2"/>
  </sheets>
  <definedNames>
    <definedName name="_xlnm._FilterDatabase" localSheetId="0" hidden="1">Scores!$A$6:$X$26</definedName>
  </definedNames>
  <calcPr calcId="162913"/>
</workbook>
</file>

<file path=xl/calcChain.xml><?xml version="1.0" encoding="utf-8"?>
<calcChain xmlns="http://schemas.openxmlformats.org/spreadsheetml/2006/main">
  <c r="M5" i="1" l="1"/>
  <c r="Q38" i="1" l="1"/>
  <c r="Q49" i="1"/>
  <c r="Q50" i="1"/>
  <c r="Q54" i="1"/>
  <c r="Q5" i="1"/>
  <c r="Q10" i="1"/>
  <c r="Q11" i="1"/>
  <c r="Q17" i="1"/>
  <c r="Q34" i="1"/>
  <c r="Q51" i="1"/>
  <c r="Q52" i="1"/>
  <c r="Q55" i="1"/>
  <c r="Q12" i="1"/>
  <c r="Q13" i="1"/>
  <c r="Q14" i="1"/>
  <c r="Q44" i="1"/>
  <c r="Q30" i="1"/>
  <c r="Q33" i="1"/>
  <c r="Q41" i="1"/>
  <c r="Q48" i="1"/>
  <c r="Q29" i="1"/>
  <c r="Q31" i="1"/>
  <c r="Q32" i="1"/>
  <c r="Q40" i="1"/>
  <c r="Q53" i="1"/>
  <c r="Q15" i="1"/>
  <c r="Q19" i="1"/>
  <c r="Q35" i="1"/>
  <c r="Q36" i="1"/>
  <c r="Q39" i="1"/>
  <c r="Q6" i="1"/>
  <c r="Q7" i="1"/>
  <c r="Q8" i="1"/>
  <c r="Q9" i="1"/>
  <c r="Q42" i="1"/>
  <c r="Q22" i="1"/>
  <c r="Q24" i="1"/>
  <c r="Q28" i="1"/>
  <c r="Q47" i="1"/>
  <c r="Q43" i="1"/>
  <c r="Q45" i="1"/>
  <c r="Q46" i="1"/>
  <c r="Q18" i="1"/>
  <c r="Q25" i="1"/>
  <c r="Q26" i="1"/>
  <c r="Q16" i="1"/>
  <c r="Q21" i="1"/>
  <c r="Q27" i="1"/>
  <c r="Q37" i="1"/>
  <c r="Q23" i="1"/>
  <c r="Q20" i="1"/>
  <c r="M6" i="1" l="1"/>
  <c r="N6" i="1" s="1"/>
  <c r="V6" i="1" s="1"/>
  <c r="T6" i="1"/>
  <c r="M7" i="1"/>
  <c r="T7" i="1"/>
  <c r="M8" i="1"/>
  <c r="N8" i="1" s="1"/>
  <c r="V8" i="1" s="1"/>
  <c r="T8" i="1"/>
  <c r="M9" i="1"/>
  <c r="N9" i="1" s="1"/>
  <c r="V9" i="1" s="1"/>
  <c r="T9" i="1"/>
  <c r="M10" i="1"/>
  <c r="N10" i="1" s="1"/>
  <c r="V10" i="1" s="1"/>
  <c r="T10" i="1"/>
  <c r="M11" i="1"/>
  <c r="N11" i="1" s="1"/>
  <c r="V11" i="1" s="1"/>
  <c r="T11" i="1"/>
  <c r="M12" i="1"/>
  <c r="N12" i="1" s="1"/>
  <c r="V12" i="1" s="1"/>
  <c r="T12" i="1"/>
  <c r="M13" i="1"/>
  <c r="N13" i="1" s="1"/>
  <c r="V13" i="1" s="1"/>
  <c r="T13" i="1"/>
  <c r="M14" i="1"/>
  <c r="N14" i="1" s="1"/>
  <c r="V14" i="1" s="1"/>
  <c r="T14" i="1"/>
  <c r="M15" i="1"/>
  <c r="N15" i="1" s="1"/>
  <c r="V15" i="1" s="1"/>
  <c r="T15" i="1"/>
  <c r="M16" i="1"/>
  <c r="N16" i="1" s="1"/>
  <c r="V16" i="1" s="1"/>
  <c r="T16" i="1"/>
  <c r="M17" i="1"/>
  <c r="N17" i="1" s="1"/>
  <c r="V17" i="1" s="1"/>
  <c r="T17" i="1"/>
  <c r="M18" i="1"/>
  <c r="N18" i="1" s="1"/>
  <c r="V18" i="1" s="1"/>
  <c r="T18" i="1"/>
  <c r="M19" i="1"/>
  <c r="N19" i="1" s="1"/>
  <c r="V19" i="1" s="1"/>
  <c r="T19" i="1"/>
  <c r="M20" i="1"/>
  <c r="N20" i="1" s="1"/>
  <c r="V20" i="1" s="1"/>
  <c r="T20" i="1"/>
  <c r="M21" i="1"/>
  <c r="N21" i="1" s="1"/>
  <c r="V21" i="1" s="1"/>
  <c r="T21" i="1"/>
  <c r="M22" i="1"/>
  <c r="N22" i="1" s="1"/>
  <c r="V22" i="1" s="1"/>
  <c r="T22" i="1"/>
  <c r="M23" i="1"/>
  <c r="N23" i="1" s="1"/>
  <c r="V23" i="1" s="1"/>
  <c r="T23" i="1"/>
  <c r="M24" i="1"/>
  <c r="N24" i="1" s="1"/>
  <c r="V24" i="1" s="1"/>
  <c r="T24" i="1"/>
  <c r="M25" i="1"/>
  <c r="N25" i="1" s="1"/>
  <c r="V25" i="1" s="1"/>
  <c r="T25" i="1"/>
  <c r="M26" i="1"/>
  <c r="N26" i="1" s="1"/>
  <c r="V26" i="1" s="1"/>
  <c r="T26" i="1"/>
  <c r="M27" i="1"/>
  <c r="N27" i="1" s="1"/>
  <c r="V27" i="1" s="1"/>
  <c r="T27" i="1"/>
  <c r="M28" i="1"/>
  <c r="N28" i="1" s="1"/>
  <c r="V28" i="1" s="1"/>
  <c r="T28" i="1"/>
  <c r="M29" i="1"/>
  <c r="N29" i="1" s="1"/>
  <c r="V29" i="1" s="1"/>
  <c r="T29" i="1"/>
  <c r="M30" i="1"/>
  <c r="N30" i="1" s="1"/>
  <c r="V30" i="1" s="1"/>
  <c r="T30" i="1"/>
  <c r="M31" i="1"/>
  <c r="N31" i="1" s="1"/>
  <c r="V31" i="1" s="1"/>
  <c r="T31" i="1"/>
  <c r="M32" i="1"/>
  <c r="T32" i="1"/>
  <c r="M33" i="1"/>
  <c r="N33" i="1" s="1"/>
  <c r="V33" i="1" s="1"/>
  <c r="T33" i="1"/>
  <c r="M34" i="1"/>
  <c r="N34" i="1" s="1"/>
  <c r="V34" i="1" s="1"/>
  <c r="T34" i="1"/>
  <c r="M35" i="1"/>
  <c r="N35" i="1" s="1"/>
  <c r="V35" i="1" s="1"/>
  <c r="T35" i="1"/>
  <c r="M36" i="1"/>
  <c r="N36" i="1" s="1"/>
  <c r="V36" i="1" s="1"/>
  <c r="T36" i="1"/>
  <c r="M37" i="1"/>
  <c r="N37" i="1" s="1"/>
  <c r="V37" i="1" s="1"/>
  <c r="T37" i="1"/>
  <c r="M38" i="1"/>
  <c r="N38" i="1" s="1"/>
  <c r="V38" i="1" s="1"/>
  <c r="T38" i="1"/>
  <c r="M39" i="1"/>
  <c r="N39" i="1" s="1"/>
  <c r="V39" i="1" s="1"/>
  <c r="T39" i="1"/>
  <c r="M40" i="1"/>
  <c r="N40" i="1" s="1"/>
  <c r="V40" i="1" s="1"/>
  <c r="T40" i="1"/>
  <c r="M41" i="1"/>
  <c r="N41" i="1" s="1"/>
  <c r="V41" i="1" s="1"/>
  <c r="T41" i="1"/>
  <c r="M42" i="1"/>
  <c r="N42" i="1" s="1"/>
  <c r="V42" i="1" s="1"/>
  <c r="T42" i="1"/>
  <c r="M43" i="1"/>
  <c r="N43" i="1" s="1"/>
  <c r="V43" i="1" s="1"/>
  <c r="T43" i="1"/>
  <c r="M44" i="1"/>
  <c r="N44" i="1" s="1"/>
  <c r="V44" i="1" s="1"/>
  <c r="T44" i="1"/>
  <c r="M45" i="1"/>
  <c r="N45" i="1" s="1"/>
  <c r="V45" i="1" s="1"/>
  <c r="T45" i="1"/>
  <c r="M46" i="1"/>
  <c r="N46" i="1" s="1"/>
  <c r="V46" i="1" s="1"/>
  <c r="T46" i="1"/>
  <c r="M47" i="1"/>
  <c r="N47" i="1" s="1"/>
  <c r="V47" i="1" s="1"/>
  <c r="T47" i="1"/>
  <c r="M48" i="1"/>
  <c r="N48" i="1" s="1"/>
  <c r="V48" i="1" s="1"/>
  <c r="T48" i="1"/>
  <c r="M49" i="1"/>
  <c r="N49" i="1" s="1"/>
  <c r="V49" i="1" s="1"/>
  <c r="T49" i="1"/>
  <c r="M50" i="1"/>
  <c r="N50" i="1" s="1"/>
  <c r="V50" i="1" s="1"/>
  <c r="T50" i="1"/>
  <c r="M51" i="1"/>
  <c r="N51" i="1" s="1"/>
  <c r="V51" i="1" s="1"/>
  <c r="T51" i="1"/>
  <c r="M52" i="1"/>
  <c r="N52" i="1" s="1"/>
  <c r="V52" i="1" s="1"/>
  <c r="T52" i="1"/>
  <c r="M53" i="1"/>
  <c r="N53" i="1" s="1"/>
  <c r="V53" i="1" s="1"/>
  <c r="T53" i="1"/>
  <c r="M54" i="1"/>
  <c r="N54" i="1" s="1"/>
  <c r="V54" i="1" s="1"/>
  <c r="T54" i="1"/>
  <c r="M55" i="1"/>
  <c r="N55" i="1" s="1"/>
  <c r="V55" i="1" s="1"/>
  <c r="T55" i="1"/>
  <c r="T5" i="1"/>
  <c r="W10" i="1" l="1"/>
  <c r="W9" i="1"/>
  <c r="W8" i="1"/>
  <c r="N32" i="1"/>
  <c r="N7" i="1"/>
  <c r="W35" i="1"/>
  <c r="W29" i="1"/>
  <c r="W26" i="1"/>
  <c r="W23" i="1"/>
  <c r="W17" i="1"/>
  <c r="W14" i="1"/>
  <c r="W20" i="1"/>
  <c r="W53" i="1"/>
  <c r="W50" i="1"/>
  <c r="W45" i="1"/>
  <c r="W42" i="1"/>
  <c r="W39" i="1"/>
  <c r="W36" i="1"/>
  <c r="W47" i="1"/>
  <c r="W33" i="1"/>
  <c r="W30" i="1"/>
  <c r="W27" i="1"/>
  <c r="W24" i="1"/>
  <c r="W21" i="1"/>
  <c r="W18" i="1"/>
  <c r="W15" i="1"/>
  <c r="W12" i="1"/>
  <c r="W55" i="1"/>
  <c r="W52" i="1"/>
  <c r="W49" i="1"/>
  <c r="W44" i="1"/>
  <c r="W41" i="1"/>
  <c r="W38" i="1"/>
  <c r="W54" i="1"/>
  <c r="W48" i="1"/>
  <c r="W43" i="1"/>
  <c r="W40" i="1"/>
  <c r="W37" i="1"/>
  <c r="W11" i="1"/>
  <c r="W51" i="1"/>
  <c r="W46" i="1"/>
  <c r="W34" i="1"/>
  <c r="W31" i="1"/>
  <c r="W28" i="1"/>
  <c r="W25" i="1"/>
  <c r="W22" i="1"/>
  <c r="W19" i="1"/>
  <c r="W16" i="1"/>
  <c r="W13" i="1"/>
  <c r="W6" i="1"/>
  <c r="N5" i="1"/>
  <c r="V5" i="1" s="1"/>
  <c r="V32" i="1" l="1"/>
  <c r="W32" i="1" s="1"/>
  <c r="V7" i="1"/>
  <c r="W7" i="1" s="1"/>
  <c r="W5" i="1"/>
  <c r="O24" i="2" l="1"/>
  <c r="O17" i="2"/>
  <c r="O21" i="2"/>
  <c r="O23" i="2"/>
  <c r="O22" i="2"/>
  <c r="O20" i="2"/>
  <c r="O19" i="2"/>
  <c r="O18" i="2"/>
  <c r="O16" i="2"/>
</calcChain>
</file>

<file path=xl/sharedStrings.xml><?xml version="1.0" encoding="utf-8"?>
<sst xmlns="http://schemas.openxmlformats.org/spreadsheetml/2006/main" count="195" uniqueCount="148">
  <si>
    <t>Group</t>
  </si>
  <si>
    <t>Last Name</t>
  </si>
  <si>
    <t>Attendance</t>
  </si>
  <si>
    <t>Final score</t>
  </si>
  <si>
    <t>L1</t>
  </si>
  <si>
    <t>L2</t>
  </si>
  <si>
    <t>L3</t>
  </si>
  <si>
    <t>L4</t>
  </si>
  <si>
    <t>L5</t>
  </si>
  <si>
    <t>L6</t>
  </si>
  <si>
    <t>Grade</t>
  </si>
  <si>
    <t>/100</t>
  </si>
  <si>
    <t>B</t>
  </si>
  <si>
    <t>C+</t>
  </si>
  <si>
    <t>C</t>
  </si>
  <si>
    <t>D+</t>
  </si>
  <si>
    <t>F</t>
  </si>
  <si>
    <t>B+</t>
  </si>
  <si>
    <t>A</t>
  </si>
  <si>
    <t>RESULTS</t>
  </si>
  <si>
    <t>I</t>
  </si>
  <si>
    <t>Total</t>
  </si>
  <si>
    <t xml:space="preserve"> %</t>
  </si>
  <si>
    <t>Score of 0.5 or above will be rounded up to the next score if it results in a higher grade</t>
  </si>
  <si>
    <t>D</t>
  </si>
  <si>
    <t>ID</t>
  </si>
  <si>
    <r>
      <t xml:space="preserve">            See </t>
    </r>
    <r>
      <rPr>
        <b/>
        <i/>
        <sz val="11"/>
        <color indexed="8"/>
        <rFont val="Calibri"/>
        <family val="2"/>
      </rPr>
      <t>Results Summary</t>
    </r>
    <r>
      <rPr>
        <b/>
        <sz val="11"/>
        <color indexed="8"/>
        <rFont val="Calibri"/>
        <family val="2"/>
      </rPr>
      <t xml:space="preserve"> below for analysis</t>
    </r>
  </si>
  <si>
    <t>Raw Score</t>
  </si>
  <si>
    <t>%</t>
  </si>
  <si>
    <t>First name (s)</t>
  </si>
  <si>
    <t>Exam</t>
  </si>
  <si>
    <t>/25</t>
  </si>
  <si>
    <t>L7</t>
  </si>
  <si>
    <t>L8</t>
  </si>
  <si>
    <t>/8</t>
  </si>
  <si>
    <t>ATHICHAI</t>
  </si>
  <si>
    <t>WONGSATHORN</t>
  </si>
  <si>
    <t>NAKNOI</t>
  </si>
  <si>
    <t>SURIYAKAN</t>
  </si>
  <si>
    <t>MADNURAK</t>
  </si>
  <si>
    <t>YUCHEN</t>
  </si>
  <si>
    <t>WANG</t>
  </si>
  <si>
    <t>KRAISORN</t>
  </si>
  <si>
    <t>E</t>
  </si>
  <si>
    <t>G</t>
  </si>
  <si>
    <t>H</t>
  </si>
  <si>
    <t>J</t>
  </si>
  <si>
    <t>Project</t>
  </si>
  <si>
    <t>/40</t>
  </si>
  <si>
    <t>/10</t>
  </si>
  <si>
    <t>KURAEE</t>
  </si>
  <si>
    <t>CHITTRATHANAWAT</t>
  </si>
  <si>
    <t>PAK</t>
  </si>
  <si>
    <t>WANSURIWONG</t>
  </si>
  <si>
    <t>PONGPAGA</t>
  </si>
  <si>
    <t>JUMPATHONG</t>
  </si>
  <si>
    <t>WILAWAN</t>
  </si>
  <si>
    <t>KLINKASORN</t>
  </si>
  <si>
    <t>PHORNSIRI</t>
  </si>
  <si>
    <t>KLONGKLAW</t>
  </si>
  <si>
    <t>APHAIWONG</t>
  </si>
  <si>
    <t>NATPAPHAT</t>
  </si>
  <si>
    <t>PAYUNGSAKUL</t>
  </si>
  <si>
    <t>MILYN ARIANA</t>
  </si>
  <si>
    <t>VILNA DAWN</t>
  </si>
  <si>
    <t>VILLANUEVA</t>
  </si>
  <si>
    <t>AFEEF</t>
  </si>
  <si>
    <t>WAE-ARLEE</t>
  </si>
  <si>
    <t>ALISA</t>
  </si>
  <si>
    <t>AEADJAROEN</t>
  </si>
  <si>
    <t>ATTAPON</t>
  </si>
  <si>
    <t>DIMISKI</t>
  </si>
  <si>
    <t>JAREEDA</t>
  </si>
  <si>
    <t>YOOMAI</t>
  </si>
  <si>
    <t>KANPICHA</t>
  </si>
  <si>
    <t>MUANGNANG</t>
  </si>
  <si>
    <t>MARK THOMAS</t>
  </si>
  <si>
    <t>STANTON</t>
  </si>
  <si>
    <t>NALINPRAPA</t>
  </si>
  <si>
    <t>SOONTORNCHUKIAT</t>
  </si>
  <si>
    <t>NAPHUSSAWAN</t>
  </si>
  <si>
    <t>WONGCHANTARAMANEE</t>
  </si>
  <si>
    <t>NATTARINEE</t>
  </si>
  <si>
    <t>MADNURAKS</t>
  </si>
  <si>
    <t>MARILYN</t>
  </si>
  <si>
    <t>SANGKHANNUAM</t>
  </si>
  <si>
    <t>NATTHAKAN</t>
  </si>
  <si>
    <t>WONGSRITHEP</t>
  </si>
  <si>
    <t>NICHAPA</t>
  </si>
  <si>
    <t>SANGVEAN</t>
  </si>
  <si>
    <t>PANNITA</t>
  </si>
  <si>
    <t>DECHACHEPSAKORN</t>
  </si>
  <si>
    <t>PARIYADA</t>
  </si>
  <si>
    <t>CHAIYADEE</t>
  </si>
  <si>
    <t>RATTAPONG</t>
  </si>
  <si>
    <t>MAISUWAN</t>
  </si>
  <si>
    <t>SHERI</t>
  </si>
  <si>
    <t>PAUL</t>
  </si>
  <si>
    <t>SIRIKAN</t>
  </si>
  <si>
    <t>ARUNRAT</t>
  </si>
  <si>
    <t>SUPAPIT</t>
  </si>
  <si>
    <t>PANYA</t>
  </si>
  <si>
    <t xml:space="preserve">THOMAS </t>
  </si>
  <si>
    <t>LESAIN</t>
  </si>
  <si>
    <t>TULA</t>
  </si>
  <si>
    <t>POEIM</t>
  </si>
  <si>
    <t>VARISA</t>
  </si>
  <si>
    <t>CHUANGSUKHAN</t>
  </si>
  <si>
    <t>WARISARA</t>
  </si>
  <si>
    <t>SUDJAI</t>
  </si>
  <si>
    <t>PATTARAKORN</t>
  </si>
  <si>
    <t>JARUNIRUN</t>
  </si>
  <si>
    <t>AREENA</t>
  </si>
  <si>
    <t>BOONKIM</t>
  </si>
  <si>
    <t>PUNYAPORN</t>
  </si>
  <si>
    <t>CHANTAVARALUK</t>
  </si>
  <si>
    <t>THANYARAT</t>
  </si>
  <si>
    <t>SIRIPATCHARAPARICHAYA</t>
  </si>
  <si>
    <t>TONG</t>
  </si>
  <si>
    <t>SHUAI</t>
  </si>
  <si>
    <t>ANATEE</t>
  </si>
  <si>
    <t>ABDULLAH</t>
  </si>
  <si>
    <t xml:space="preserve">JONATHAN </t>
  </si>
  <si>
    <t>ROBEDILLO</t>
  </si>
  <si>
    <t>MUTITA</t>
  </si>
  <si>
    <t>HENGRATTANAKIJ</t>
  </si>
  <si>
    <t>SUJAREE</t>
  </si>
  <si>
    <t>CHAROENMEE</t>
  </si>
  <si>
    <t>BERENI</t>
  </si>
  <si>
    <t>KAMOLCHANOK</t>
  </si>
  <si>
    <t>TURAPUN</t>
  </si>
  <si>
    <t>PACHARA</t>
  </si>
  <si>
    <t>ARJVIBOONPORN</t>
  </si>
  <si>
    <t>RAWISADA</t>
  </si>
  <si>
    <t>POENMUNKHONG</t>
  </si>
  <si>
    <t>RITA BERNADETTE</t>
  </si>
  <si>
    <t>DUGAS</t>
  </si>
  <si>
    <t>SAMUEL TRISTAN</t>
  </si>
  <si>
    <t>BALADAD</t>
  </si>
  <si>
    <t>SUTTASINEE</t>
  </si>
  <si>
    <t>PATTRAPORNWIRO</t>
  </si>
  <si>
    <t>PHATCHARAMAI</t>
  </si>
  <si>
    <t>CHUMOK</t>
  </si>
  <si>
    <t>L</t>
  </si>
  <si>
    <t>K</t>
  </si>
  <si>
    <t>/50</t>
  </si>
  <si>
    <t>/20</t>
  </si>
  <si>
    <t>Score out of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</si>
</sst>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8"/>
      <name val="Calibri"/>
      <family val="2"/>
    </font>
    <font>
      <b/>
      <sz val="16"/>
      <name val="Cordia New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Times New Roman"/>
      <family val="1"/>
    </font>
    <font>
      <b/>
      <sz val="11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Tahoma"/>
      <family val="2"/>
      <charset val="222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2" borderId="1" applyBorder="0">
      <protection locked="0"/>
    </xf>
    <xf numFmtId="0" fontId="19" fillId="0" borderId="0"/>
    <xf numFmtId="0" fontId="19" fillId="0" borderId="0"/>
    <xf numFmtId="0" fontId="20" fillId="0" borderId="0"/>
  </cellStyleXfs>
  <cellXfs count="6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6" fontId="7" fillId="3" borderId="2" xfId="0" applyNumberFormat="1" applyFont="1" applyFill="1" applyBorder="1" applyAlignment="1" applyProtection="1">
      <alignment wrapText="1"/>
      <protection locked="0"/>
    </xf>
    <xf numFmtId="0" fontId="3" fillId="3" borderId="2" xfId="0" applyFont="1" applyFill="1" applyBorder="1" applyAlignment="1" applyProtection="1">
      <alignment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9" fillId="4" borderId="0" xfId="0" applyFont="1" applyFill="1" applyProtection="1">
      <protection locked="0"/>
    </xf>
    <xf numFmtId="16" fontId="7" fillId="3" borderId="4" xfId="0" applyNumberFormat="1" applyFont="1" applyFill="1" applyBorder="1" applyAlignment="1" applyProtection="1">
      <alignment wrapText="1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center"/>
      <protection locked="0"/>
    </xf>
    <xf numFmtId="0" fontId="11" fillId="4" borderId="0" xfId="0" applyFont="1" applyFill="1"/>
    <xf numFmtId="164" fontId="4" fillId="3" borderId="2" xfId="0" applyNumberFormat="1" applyFont="1" applyFill="1" applyBorder="1" applyAlignment="1" applyProtection="1">
      <alignment horizontal="center"/>
    </xf>
    <xf numFmtId="0" fontId="4" fillId="3" borderId="2" xfId="0" applyFont="1" applyFill="1" applyBorder="1" applyAlignment="1">
      <alignment horizontal="center"/>
    </xf>
    <xf numFmtId="16" fontId="15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9" borderId="2" xfId="0" applyFont="1" applyFill="1" applyBorder="1" applyAlignment="1">
      <alignment horizontal="center" vertical="center"/>
    </xf>
    <xf numFmtId="0" fontId="11" fillId="9" borderId="2" xfId="0" applyFont="1" applyFill="1" applyBorder="1" applyAlignment="1" applyProtection="1">
      <alignment horizontal="center"/>
    </xf>
    <xf numFmtId="0" fontId="10" fillId="10" borderId="2" xfId="0" applyFont="1" applyFill="1" applyBorder="1" applyAlignment="1">
      <alignment horizontal="center" vertical="center"/>
    </xf>
    <xf numFmtId="0" fontId="11" fillId="10" borderId="2" xfId="0" applyFont="1" applyFill="1" applyBorder="1" applyAlignment="1" applyProtection="1">
      <alignment horizontal="center"/>
    </xf>
    <xf numFmtId="14" fontId="7" fillId="10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10" borderId="2" xfId="0" applyNumberFormat="1" applyFont="1" applyFill="1" applyBorder="1" applyAlignment="1" applyProtection="1">
      <alignment horizontal="center" wrapText="1"/>
    </xf>
    <xf numFmtId="0" fontId="12" fillId="2" borderId="3" xfId="0" applyFont="1" applyFill="1" applyBorder="1" applyAlignment="1" applyProtection="1">
      <protection locked="0"/>
    </xf>
    <xf numFmtId="0" fontId="17" fillId="2" borderId="1" xfId="0" applyFont="1" applyFill="1" applyBorder="1" applyAlignment="1" applyProtection="1">
      <protection locked="0"/>
    </xf>
    <xf numFmtId="0" fontId="17" fillId="6" borderId="5" xfId="0" applyFont="1" applyFill="1" applyBorder="1" applyAlignment="1" applyProtection="1">
      <alignment horizontal="center"/>
      <protection locked="0"/>
    </xf>
    <xf numFmtId="0" fontId="16" fillId="8" borderId="2" xfId="0" applyFont="1" applyFill="1" applyBorder="1" applyAlignment="1" applyProtection="1">
      <alignment horizontal="center"/>
      <protection locked="0"/>
    </xf>
    <xf numFmtId="0" fontId="18" fillId="0" borderId="0" xfId="0" applyFont="1"/>
    <xf numFmtId="164" fontId="11" fillId="10" borderId="2" xfId="0" applyNumberFormat="1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3" fillId="5" borderId="0" xfId="0" applyNumberFormat="1" applyFont="1" applyFill="1" applyAlignment="1" applyProtection="1">
      <alignment horizontal="center" wrapText="1"/>
    </xf>
    <xf numFmtId="0" fontId="0" fillId="0" borderId="2" xfId="0" applyBorder="1" applyAlignment="1">
      <alignment horizontal="center"/>
    </xf>
    <xf numFmtId="0" fontId="1" fillId="9" borderId="13" xfId="0" applyFont="1" applyFill="1" applyBorder="1" applyAlignment="1" applyProtection="1">
      <alignment horizontal="center"/>
      <protection locked="0"/>
    </xf>
    <xf numFmtId="0" fontId="1" fillId="9" borderId="13" xfId="0" applyFont="1" applyFill="1" applyBorder="1" applyProtection="1">
      <protection locked="0"/>
    </xf>
    <xf numFmtId="0" fontId="1" fillId="9" borderId="13" xfId="0" applyFont="1" applyFill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1" fillId="11" borderId="13" xfId="0" applyFont="1" applyFill="1" applyBorder="1" applyAlignment="1" applyProtection="1">
      <alignment horizontal="center"/>
      <protection locked="0"/>
    </xf>
    <xf numFmtId="0" fontId="1" fillId="11" borderId="13" xfId="0" applyFont="1" applyFill="1" applyBorder="1" applyProtection="1">
      <protection locked="0"/>
    </xf>
    <xf numFmtId="0" fontId="1" fillId="11" borderId="13" xfId="0" applyFont="1" applyFill="1" applyBorder="1" applyAlignment="1" applyProtection="1">
      <alignment horizontal="left"/>
      <protection locked="0"/>
    </xf>
    <xf numFmtId="0" fontId="21" fillId="0" borderId="2" xfId="0" applyFont="1" applyFill="1" applyBorder="1" applyAlignment="1">
      <alignment horizontal="center"/>
    </xf>
    <xf numFmtId="0" fontId="21" fillId="11" borderId="2" xfId="0" applyFont="1" applyFill="1" applyBorder="1" applyAlignment="1">
      <alignment horizontal="center"/>
    </xf>
    <xf numFmtId="0" fontId="21" fillId="9" borderId="2" xfId="0" applyFont="1" applyFill="1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3" fillId="5" borderId="13" xfId="0" applyNumberFormat="1" applyFont="1" applyFill="1" applyBorder="1" applyAlignment="1" applyProtection="1">
      <alignment horizontal="center" wrapText="1"/>
    </xf>
    <xf numFmtId="0" fontId="3" fillId="5" borderId="0" xfId="0" applyNumberFormat="1" applyFont="1" applyFill="1" applyBorder="1" applyAlignment="1" applyProtection="1">
      <alignment horizontal="center" wrapText="1"/>
    </xf>
    <xf numFmtId="0" fontId="17" fillId="8" borderId="1" xfId="0" applyFont="1" applyFill="1" applyBorder="1" applyAlignment="1" applyProtection="1">
      <alignment horizontal="center"/>
      <protection locked="0"/>
    </xf>
    <xf numFmtId="0" fontId="18" fillId="0" borderId="4" xfId="0" applyFont="1" applyBorder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17" fillId="2" borderId="1" xfId="1" applyFont="1" applyBorder="1" applyAlignment="1">
      <alignment horizontal="center"/>
      <protection locked="0"/>
    </xf>
    <xf numFmtId="0" fontId="17" fillId="2" borderId="15" xfId="1" applyFont="1" applyBorder="1" applyAlignment="1">
      <alignment horizontal="center"/>
      <protection locked="0"/>
    </xf>
    <xf numFmtId="0" fontId="0" fillId="0" borderId="0" xfId="0" applyAlignment="1">
      <alignment horizontal="center"/>
    </xf>
    <xf numFmtId="0" fontId="13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11" fillId="7" borderId="1" xfId="0" applyFont="1" applyFill="1" applyBorder="1" applyAlignment="1" applyProtection="1">
      <alignment horizontal="center"/>
      <protection locked="0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</cellXfs>
  <cellStyles count="5">
    <cellStyle name="Normal" xfId="0" builtinId="0"/>
    <cellStyle name="Normal 2" xfId="3"/>
    <cellStyle name="Normal 3" xfId="2"/>
    <cellStyle name="Normal 7" xfId="4"/>
    <cellStyle name="Style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42793791574294"/>
          <c:y val="0.24000029296910771"/>
          <c:w val="0.53991130820399114"/>
          <c:h val="0.76000092773550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30"/>
          <c:dPt>
            <c:idx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749-4B14-BEA9-B55B843B1C59}"/>
              </c:ext>
            </c:extLst>
          </c:dPt>
          <c:dLbls>
            <c:dLbl>
              <c:idx val="0"/>
              <c:layout>
                <c:manualLayout>
                  <c:x val="4.9784606883654034E-2"/>
                  <c:y val="1.47989202771454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49-4B14-BEA9-B55B843B1C59}"/>
                </c:ext>
              </c:extLst>
            </c:dLbl>
            <c:dLbl>
              <c:idx val="1"/>
              <c:layout>
                <c:manualLayout>
                  <c:x val="1.1008745364319494E-4"/>
                  <c:y val="5.76156534935502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49-4B14-BEA9-B55B843B1C59}"/>
                </c:ext>
              </c:extLst>
            </c:dLbl>
            <c:dLbl>
              <c:idx val="2"/>
              <c:layout>
                <c:manualLayout>
                  <c:x val="-3.5808884213360012E-3"/>
                  <c:y val="1.08168824868455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49-4B14-BEA9-B55B843B1C59}"/>
                </c:ext>
              </c:extLst>
            </c:dLbl>
            <c:dLbl>
              <c:idx val="3"/>
              <c:layout>
                <c:manualLayout>
                  <c:x val="-1.1164596328292973E-2"/>
                  <c:y val="3.585724770185760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49-4B14-BEA9-B55B843B1C59}"/>
                </c:ext>
              </c:extLst>
            </c:dLbl>
            <c:dLbl>
              <c:idx val="4"/>
              <c:layout>
                <c:manualLayout>
                  <c:x val="-2.2165265779024917E-2"/>
                  <c:y val="2.1742483611349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49-4B14-BEA9-B55B843B1C59}"/>
                </c:ext>
              </c:extLst>
            </c:dLbl>
            <c:dLbl>
              <c:idx val="5"/>
              <c:layout>
                <c:manualLayout>
                  <c:x val="-2.4973275101746052E-2"/>
                  <c:y val="-8.81302633379358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49-4B14-BEA9-B55B843B1C59}"/>
                </c:ext>
              </c:extLst>
            </c:dLbl>
            <c:dLbl>
              <c:idx val="6"/>
              <c:layout>
                <c:manualLayout>
                  <c:x val="1.5439871635478861E-2"/>
                  <c:y val="-0.1355154183926072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49-4B14-BEA9-B55B843B1C59}"/>
                </c:ext>
              </c:extLst>
            </c:dLbl>
            <c:dLbl>
              <c:idx val="7"/>
              <c:layout>
                <c:manualLayout>
                  <c:x val="7.8374261921713914E-2"/>
                  <c:y val="-6.6349466980134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49-4B14-BEA9-B55B843B1C5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'Results summary'!$N$16:$N$23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cat>
          <c:val>
            <c:numRef>
              <c:f>'Results summary'!$O$16:$O$23</c:f>
              <c:numCache>
                <c:formatCode>General</c:formatCode>
                <c:ptCount val="8"/>
                <c:pt idx="0">
                  <c:v>23</c:v>
                </c:pt>
                <c:pt idx="1">
                  <c:v>5</c:v>
                </c:pt>
                <c:pt idx="2">
                  <c:v>5</c:v>
                </c:pt>
                <c:pt idx="3">
                  <c:v>8</c:v>
                </c:pt>
                <c:pt idx="4">
                  <c:v>4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749-4B14-BEA9-B55B843B1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72288635986128"/>
          <c:y val="9.2499906705974549E-2"/>
          <c:w val="6.0975697875822514E-2"/>
          <c:h val="0.82000099513627167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6"/>
          </a:solidFill>
          <a:prstDash val="solid"/>
        </a:ln>
        <a:effectLst/>
      </c:spPr>
      <c:txPr>
        <a:bodyPr/>
        <a:lstStyle/>
        <a:p>
          <a:pPr>
            <a:defRPr lang="en-US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548355</xdr:colOff>
      <xdr:row>57</xdr:row>
      <xdr:rowOff>50072</xdr:rowOff>
    </xdr:from>
    <xdr:to>
      <xdr:col>1</xdr:col>
      <xdr:colOff>548355</xdr:colOff>
      <xdr:row>60</xdr:row>
      <xdr:rowOff>135797</xdr:rowOff>
    </xdr:to>
    <xdr:cxnSp macro="">
      <xdr:nvCxnSpPr>
        <xdr:cNvPr id="3" name="Straight Arrow Connector 2"/>
        <xdr:cNvCxnSpPr/>
      </xdr:nvCxnSpPr>
      <xdr:spPr>
        <a:xfrm>
          <a:off x="1326920" y="25353442"/>
          <a:ext cx="0" cy="657225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19050</xdr:rowOff>
    </xdr:from>
    <xdr:to>
      <xdr:col>10</xdr:col>
      <xdr:colOff>571500</xdr:colOff>
      <xdr:row>25</xdr:row>
      <xdr:rowOff>161925</xdr:rowOff>
    </xdr:to>
    <xdr:graphicFrame macro="">
      <xdr:nvGraphicFramePr>
        <xdr:cNvPr id="206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0.21159</cdr:x>
      <cdr:y>0.01528</cdr:y>
    </cdr:from>
    <cdr:to>
      <cdr:x>0.75201</cdr:x>
      <cdr:y>0.18181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78759" y="57161"/>
          <a:ext cx="3664756" cy="6135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1">
            <a:lnSpc>
              <a:spcPts val="1900"/>
            </a:lnSpc>
            <a:defRPr sz="1000"/>
          </a:pPr>
          <a:r>
            <a:rPr lang="en-US" sz="1600" b="1" i="0" u="sng" strike="noStrike">
              <a:solidFill>
                <a:srgbClr val="000000"/>
              </a:solidFill>
              <a:latin typeface="Calibri"/>
            </a:rPr>
            <a:t>ENG 4905 (2018) Class results</a:t>
          </a:r>
        </a:p>
        <a:p xmlns:a="http://schemas.openxmlformats.org/drawingml/2006/main">
          <a:pPr algn="ctr" rtl="1">
            <a:lnSpc>
              <a:spcPts val="1900"/>
            </a:lnSpc>
            <a:defRPr sz="1000"/>
          </a:pPr>
          <a:endParaRPr lang="en-US" sz="1600" b="1" i="0" u="sng" strike="noStrike">
            <a:solidFill>
              <a:srgbClr val="000000"/>
            </a:solidFill>
            <a:latin typeface="Calibri"/>
          </a:endParaRPr>
        </a:p>
        <a:p xmlns:a="http://schemas.openxmlformats.org/drawingml/2006/main">
          <a:pPr algn="ctr" rtl="1">
            <a:lnSpc>
              <a:spcPts val="1800"/>
            </a:lnSpc>
            <a:defRPr sz="1000"/>
          </a:pPr>
          <a:r>
            <a:rPr lang="en-US" sz="1600" b="0" i="0" strike="noStrike">
              <a:solidFill>
                <a:srgbClr val="000000"/>
              </a:solidFill>
              <a:latin typeface="Calibri"/>
            </a:rPr>
            <a:t>-a graphical representation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57"/>
  <sheetViews>
    <sheetView tabSelected="1" topLeftCell="A16" zoomScale="90" zoomScaleNormal="90" workbookViewId="0">
      <pane xSplit="4" topLeftCell="E1" activePane="topRight" state="frozen"/>
      <selection pane="topRight" activeCell="J28" sqref="J28"/>
    </sheetView>
  </sheetViews>
  <sheetFormatPr defaultColWidth="9.109375" defaultRowHeight="14.4" x14ac:dyDescent="0.3"/>
  <cols>
    <col min="1" max="1" width="11.6640625" style="2" bestFit="1" customWidth="1"/>
    <col min="2" max="2" width="16.5546875" style="2" customWidth="1"/>
    <col min="3" max="3" width="23.88671875" style="1" bestFit="1" customWidth="1"/>
    <col min="4" max="4" width="25.6640625" style="1" bestFit="1" customWidth="1"/>
    <col min="5" max="5" width="3.88671875" style="1" customWidth="1"/>
    <col min="6" max="12" width="3.6640625" style="1" customWidth="1"/>
    <col min="13" max="13" width="5.88671875" style="1" bestFit="1" customWidth="1"/>
    <col min="14" max="14" width="5.6640625" style="1" bestFit="1" customWidth="1"/>
    <col min="15" max="15" width="2.33203125" customWidth="1"/>
    <col min="16" max="16" width="13.6640625" bestFit="1" customWidth="1"/>
    <col min="17" max="17" width="13.6640625" customWidth="1"/>
    <col min="18" max="18" width="3" customWidth="1"/>
    <col min="19" max="20" width="12.6640625" customWidth="1"/>
    <col min="21" max="21" width="2.33203125" customWidth="1"/>
    <col min="22" max="22" width="11.6640625" style="1" bestFit="1" customWidth="1"/>
    <col min="23" max="23" width="7.88671875" style="1" customWidth="1"/>
    <col min="24" max="24" width="74.6640625" style="1" bestFit="1" customWidth="1"/>
    <col min="25" max="25" width="7.88671875" style="1" bestFit="1" customWidth="1"/>
    <col min="26" max="26" width="18.33203125" style="1" customWidth="1"/>
    <col min="27" max="27" width="34" style="1" customWidth="1"/>
    <col min="28" max="28" width="17.6640625" style="1" customWidth="1"/>
    <col min="29" max="35" width="9.109375" style="1"/>
    <col min="36" max="36" width="6.88671875" style="1" customWidth="1"/>
    <col min="37" max="16384" width="9.109375" style="1"/>
  </cols>
  <sheetData>
    <row r="2" spans="1:23" ht="15.6" x14ac:dyDescent="0.3">
      <c r="A2" s="30" t="s">
        <v>0</v>
      </c>
      <c r="B2" s="30" t="s">
        <v>25</v>
      </c>
      <c r="C2" s="30" t="s">
        <v>29</v>
      </c>
      <c r="D2" s="30" t="s">
        <v>1</v>
      </c>
      <c r="E2" s="29" t="s">
        <v>2</v>
      </c>
      <c r="F2" s="5"/>
      <c r="G2" s="51"/>
      <c r="H2" s="5"/>
      <c r="I2" s="5"/>
      <c r="J2" s="5"/>
      <c r="K2" s="28"/>
      <c r="L2" s="5"/>
      <c r="M2" s="5"/>
      <c r="N2" s="6"/>
      <c r="P2" s="58" t="s">
        <v>47</v>
      </c>
      <c r="Q2" s="59"/>
      <c r="S2" s="57" t="s">
        <v>30</v>
      </c>
      <c r="T2" s="55"/>
      <c r="U2" s="32"/>
      <c r="V2" s="54" t="s">
        <v>3</v>
      </c>
      <c r="W2" s="55"/>
    </row>
    <row r="3" spans="1:23" ht="23.4" x14ac:dyDescent="0.6">
      <c r="A3" s="9"/>
      <c r="B3" s="9"/>
      <c r="C3" s="10"/>
      <c r="D3" s="11"/>
      <c r="E3" s="8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32</v>
      </c>
      <c r="L3" s="3" t="s">
        <v>33</v>
      </c>
      <c r="M3" s="21" t="s">
        <v>21</v>
      </c>
      <c r="N3" s="26" t="s">
        <v>22</v>
      </c>
      <c r="P3" s="24" t="s">
        <v>147</v>
      </c>
      <c r="Q3" s="24" t="s">
        <v>28</v>
      </c>
      <c r="S3" s="22" t="s">
        <v>27</v>
      </c>
      <c r="T3" s="24" t="s">
        <v>28</v>
      </c>
      <c r="V3" s="31" t="s">
        <v>3</v>
      </c>
      <c r="W3" s="31" t="s">
        <v>10</v>
      </c>
    </row>
    <row r="4" spans="1:23" x14ac:dyDescent="0.3">
      <c r="A4" s="42"/>
      <c r="B4" s="42"/>
      <c r="C4" s="43"/>
      <c r="D4" s="43"/>
      <c r="E4" s="41"/>
      <c r="F4" s="41"/>
      <c r="G4" s="41"/>
      <c r="H4" s="41"/>
      <c r="I4" s="41"/>
      <c r="J4" s="41"/>
      <c r="K4" s="41"/>
      <c r="L4" s="41"/>
      <c r="M4" s="44" t="s">
        <v>34</v>
      </c>
      <c r="N4" s="34" t="s">
        <v>49</v>
      </c>
      <c r="P4" s="37" t="s">
        <v>146</v>
      </c>
      <c r="Q4" s="37" t="s">
        <v>48</v>
      </c>
      <c r="S4" s="37" t="s">
        <v>31</v>
      </c>
      <c r="T4" s="37" t="s">
        <v>145</v>
      </c>
      <c r="V4" s="34" t="s">
        <v>11</v>
      </c>
      <c r="W4" s="35"/>
    </row>
    <row r="5" spans="1:23" x14ac:dyDescent="0.3">
      <c r="A5" s="49" t="s">
        <v>12</v>
      </c>
      <c r="B5" s="45">
        <v>5653010123</v>
      </c>
      <c r="C5" s="46" t="s">
        <v>50</v>
      </c>
      <c r="D5" s="47" t="s">
        <v>51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1</v>
      </c>
      <c r="L5" s="4">
        <v>1</v>
      </c>
      <c r="M5" s="36">
        <f t="shared" ref="M5:M36" si="0">SUM(E5:L5)</f>
        <v>6</v>
      </c>
      <c r="N5" s="27">
        <f t="shared" ref="N5:N36" si="1">M5/8*10</f>
        <v>7.5</v>
      </c>
      <c r="O5" s="18"/>
      <c r="P5" s="23">
        <v>0</v>
      </c>
      <c r="Q5" s="25">
        <f t="shared" ref="Q5:Q36" si="2">P5*2</f>
        <v>0</v>
      </c>
      <c r="S5" s="23">
        <v>23</v>
      </c>
      <c r="T5" s="33">
        <f t="shared" ref="T5:T36" si="3">S5/25*50</f>
        <v>46</v>
      </c>
      <c r="V5" s="19">
        <f t="shared" ref="V5:V36" si="4">N5+T5+Q5</f>
        <v>53.5</v>
      </c>
      <c r="W5" s="20" t="str">
        <f t="shared" ref="W5:W36" si="5">IF(V5&gt;=79.5,"A",IF(V5&gt;=74.5,"B+",IF(V5&gt;=69.5,"B",IF(V5&gt;=64.5,"C+",IF(V5&gt;=59.5,"C",IF(V5&gt;=54.5,"D+",IF(V5&gt;=44.5,"D",IF(V5&lt;44.5,"FAIL"))))))))</f>
        <v>D</v>
      </c>
    </row>
    <row r="6" spans="1:23" x14ac:dyDescent="0.3">
      <c r="A6" s="49" t="s">
        <v>45</v>
      </c>
      <c r="B6" s="45">
        <v>5653020015</v>
      </c>
      <c r="C6" s="46" t="s">
        <v>52</v>
      </c>
      <c r="D6" s="47" t="s">
        <v>53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36">
        <f t="shared" si="0"/>
        <v>8</v>
      </c>
      <c r="N6" s="27">
        <f t="shared" si="1"/>
        <v>10</v>
      </c>
      <c r="O6" s="18"/>
      <c r="P6" s="23">
        <v>12</v>
      </c>
      <c r="Q6" s="25">
        <f t="shared" si="2"/>
        <v>24</v>
      </c>
      <c r="S6" s="23">
        <v>19</v>
      </c>
      <c r="T6" s="33">
        <f t="shared" si="3"/>
        <v>38</v>
      </c>
      <c r="V6" s="19">
        <f t="shared" si="4"/>
        <v>72</v>
      </c>
      <c r="W6" s="20" t="str">
        <f t="shared" si="5"/>
        <v>B</v>
      </c>
    </row>
    <row r="7" spans="1:23" x14ac:dyDescent="0.3">
      <c r="A7" s="49" t="s">
        <v>45</v>
      </c>
      <c r="B7" s="45">
        <v>5653020494</v>
      </c>
      <c r="C7" s="46" t="s">
        <v>54</v>
      </c>
      <c r="D7" s="47" t="s">
        <v>55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0</v>
      </c>
      <c r="K7" s="4">
        <v>1</v>
      </c>
      <c r="L7" s="4">
        <v>1</v>
      </c>
      <c r="M7" s="36">
        <f t="shared" si="0"/>
        <v>7</v>
      </c>
      <c r="N7" s="27">
        <f t="shared" si="1"/>
        <v>8.75</v>
      </c>
      <c r="O7" s="18"/>
      <c r="P7" s="23">
        <v>12</v>
      </c>
      <c r="Q7" s="25">
        <f t="shared" si="2"/>
        <v>24</v>
      </c>
      <c r="S7" s="23">
        <v>17</v>
      </c>
      <c r="T7" s="33">
        <f t="shared" si="3"/>
        <v>34</v>
      </c>
      <c r="V7" s="19">
        <f t="shared" si="4"/>
        <v>66.75</v>
      </c>
      <c r="W7" s="20" t="str">
        <f t="shared" si="5"/>
        <v>C+</v>
      </c>
    </row>
    <row r="8" spans="1:23" x14ac:dyDescent="0.3">
      <c r="A8" s="49" t="s">
        <v>45</v>
      </c>
      <c r="B8" s="45">
        <v>5653020577</v>
      </c>
      <c r="C8" s="46" t="s">
        <v>56</v>
      </c>
      <c r="D8" s="47" t="s">
        <v>57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36">
        <f t="shared" si="0"/>
        <v>8</v>
      </c>
      <c r="N8" s="27">
        <f t="shared" si="1"/>
        <v>10</v>
      </c>
      <c r="O8" s="18"/>
      <c r="P8" s="23">
        <v>12</v>
      </c>
      <c r="Q8" s="25">
        <f t="shared" si="2"/>
        <v>24</v>
      </c>
      <c r="S8" s="23">
        <v>20</v>
      </c>
      <c r="T8" s="33">
        <f t="shared" si="3"/>
        <v>40</v>
      </c>
      <c r="V8" s="19">
        <f t="shared" si="4"/>
        <v>74</v>
      </c>
      <c r="W8" s="20" t="str">
        <f t="shared" si="5"/>
        <v>B</v>
      </c>
    </row>
    <row r="9" spans="1:23" x14ac:dyDescent="0.3">
      <c r="A9" s="49" t="s">
        <v>45</v>
      </c>
      <c r="B9" s="45">
        <v>5653020627</v>
      </c>
      <c r="C9" s="46" t="s">
        <v>58</v>
      </c>
      <c r="D9" s="47" t="s">
        <v>59</v>
      </c>
      <c r="E9" s="4">
        <v>1</v>
      </c>
      <c r="F9" s="4">
        <v>1</v>
      </c>
      <c r="G9" s="4">
        <v>1</v>
      </c>
      <c r="H9" s="4">
        <v>1</v>
      </c>
      <c r="I9" s="4">
        <v>0</v>
      </c>
      <c r="J9" s="4">
        <v>1</v>
      </c>
      <c r="K9" s="4">
        <v>1</v>
      </c>
      <c r="L9" s="4">
        <v>1</v>
      </c>
      <c r="M9" s="36">
        <f t="shared" si="0"/>
        <v>7</v>
      </c>
      <c r="N9" s="27">
        <f t="shared" si="1"/>
        <v>8.75</v>
      </c>
      <c r="O9" s="18"/>
      <c r="P9" s="23">
        <v>12</v>
      </c>
      <c r="Q9" s="25">
        <f t="shared" si="2"/>
        <v>24</v>
      </c>
      <c r="S9" s="23">
        <v>17</v>
      </c>
      <c r="T9" s="33">
        <f t="shared" si="3"/>
        <v>34</v>
      </c>
      <c r="V9" s="19">
        <f t="shared" si="4"/>
        <v>66.75</v>
      </c>
      <c r="W9" s="20" t="str">
        <f t="shared" si="5"/>
        <v>C+</v>
      </c>
    </row>
    <row r="10" spans="1:23" x14ac:dyDescent="0.3">
      <c r="A10" s="49" t="s">
        <v>12</v>
      </c>
      <c r="B10" s="45">
        <v>5653020668</v>
      </c>
      <c r="C10" s="46" t="s">
        <v>35</v>
      </c>
      <c r="D10" s="47" t="s">
        <v>60</v>
      </c>
      <c r="E10" s="4">
        <v>1</v>
      </c>
      <c r="F10" s="4">
        <v>1</v>
      </c>
      <c r="G10" s="4">
        <v>1</v>
      </c>
      <c r="H10" s="4">
        <v>1</v>
      </c>
      <c r="I10" s="4">
        <v>0</v>
      </c>
      <c r="J10" s="4">
        <v>0</v>
      </c>
      <c r="K10" s="4">
        <v>1</v>
      </c>
      <c r="L10" s="4">
        <v>1</v>
      </c>
      <c r="M10" s="36">
        <f t="shared" si="0"/>
        <v>6</v>
      </c>
      <c r="N10" s="27">
        <f t="shared" si="1"/>
        <v>7.5</v>
      </c>
      <c r="O10" s="18"/>
      <c r="P10" s="23">
        <v>0</v>
      </c>
      <c r="Q10" s="25">
        <f t="shared" si="2"/>
        <v>0</v>
      </c>
      <c r="S10" s="23">
        <v>20</v>
      </c>
      <c r="T10" s="33">
        <f t="shared" si="3"/>
        <v>40</v>
      </c>
      <c r="V10" s="19">
        <f t="shared" si="4"/>
        <v>47.5</v>
      </c>
      <c r="W10" s="20" t="str">
        <f t="shared" si="5"/>
        <v>D</v>
      </c>
    </row>
    <row r="11" spans="1:23" x14ac:dyDescent="0.3">
      <c r="A11" s="49" t="s">
        <v>12</v>
      </c>
      <c r="B11" s="45">
        <v>5653520162</v>
      </c>
      <c r="C11" s="46" t="s">
        <v>36</v>
      </c>
      <c r="D11" s="47" t="s">
        <v>37</v>
      </c>
      <c r="E11" s="4">
        <v>1</v>
      </c>
      <c r="F11" s="4">
        <v>1</v>
      </c>
      <c r="G11" s="4">
        <v>1</v>
      </c>
      <c r="H11" s="4">
        <v>1</v>
      </c>
      <c r="I11" s="4">
        <v>0</v>
      </c>
      <c r="J11" s="4">
        <v>0</v>
      </c>
      <c r="K11" s="4">
        <v>1</v>
      </c>
      <c r="L11" s="4">
        <v>1</v>
      </c>
      <c r="M11" s="36">
        <f t="shared" si="0"/>
        <v>6</v>
      </c>
      <c r="N11" s="27">
        <f t="shared" si="1"/>
        <v>7.5</v>
      </c>
      <c r="O11" s="18"/>
      <c r="P11" s="23">
        <v>0</v>
      </c>
      <c r="Q11" s="25">
        <f t="shared" si="2"/>
        <v>0</v>
      </c>
      <c r="S11" s="23">
        <v>22</v>
      </c>
      <c r="T11" s="33">
        <f t="shared" si="3"/>
        <v>44</v>
      </c>
      <c r="V11" s="19">
        <f t="shared" si="4"/>
        <v>51.5</v>
      </c>
      <c r="W11" s="20" t="str">
        <f t="shared" si="5"/>
        <v>D</v>
      </c>
    </row>
    <row r="12" spans="1:23" x14ac:dyDescent="0.3">
      <c r="A12" s="49" t="s">
        <v>24</v>
      </c>
      <c r="B12" s="45">
        <v>5753020212</v>
      </c>
      <c r="C12" s="46" t="s">
        <v>61</v>
      </c>
      <c r="D12" s="47" t="s">
        <v>62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36">
        <f t="shared" si="0"/>
        <v>8</v>
      </c>
      <c r="N12" s="27">
        <f t="shared" si="1"/>
        <v>10</v>
      </c>
      <c r="O12" s="18"/>
      <c r="P12" s="23">
        <v>17</v>
      </c>
      <c r="Q12" s="25">
        <f t="shared" si="2"/>
        <v>34</v>
      </c>
      <c r="S12" s="23">
        <v>22</v>
      </c>
      <c r="T12" s="33">
        <f t="shared" si="3"/>
        <v>44</v>
      </c>
      <c r="V12" s="19">
        <f t="shared" si="4"/>
        <v>88</v>
      </c>
      <c r="W12" s="20" t="str">
        <f t="shared" si="5"/>
        <v>A</v>
      </c>
    </row>
    <row r="13" spans="1:23" x14ac:dyDescent="0.3">
      <c r="A13" s="49" t="s">
        <v>24</v>
      </c>
      <c r="B13" s="45">
        <v>5753020477</v>
      </c>
      <c r="C13" s="46" t="s">
        <v>63</v>
      </c>
      <c r="D13" s="47" t="s">
        <v>42</v>
      </c>
      <c r="E13" s="4">
        <v>0</v>
      </c>
      <c r="F13" s="4">
        <v>0</v>
      </c>
      <c r="G13" s="4">
        <v>1</v>
      </c>
      <c r="H13" s="4">
        <v>1</v>
      </c>
      <c r="I13" s="4">
        <v>0</v>
      </c>
      <c r="J13" s="4">
        <v>1</v>
      </c>
      <c r="K13" s="4">
        <v>1</v>
      </c>
      <c r="L13" s="4">
        <v>1</v>
      </c>
      <c r="M13" s="36">
        <f t="shared" si="0"/>
        <v>5</v>
      </c>
      <c r="N13" s="27">
        <f t="shared" si="1"/>
        <v>6.25</v>
      </c>
      <c r="O13" s="18"/>
      <c r="P13" s="23">
        <v>17</v>
      </c>
      <c r="Q13" s="25">
        <f t="shared" si="2"/>
        <v>34</v>
      </c>
      <c r="S13" s="23">
        <v>19</v>
      </c>
      <c r="T13" s="33">
        <f t="shared" si="3"/>
        <v>38</v>
      </c>
      <c r="V13" s="19">
        <f t="shared" si="4"/>
        <v>78.25</v>
      </c>
      <c r="W13" s="20" t="str">
        <f t="shared" si="5"/>
        <v>B+</v>
      </c>
    </row>
    <row r="14" spans="1:23" x14ac:dyDescent="0.3">
      <c r="A14" s="49" t="s">
        <v>24</v>
      </c>
      <c r="B14" s="45">
        <v>5753020576</v>
      </c>
      <c r="C14" s="46" t="s">
        <v>64</v>
      </c>
      <c r="D14" s="47" t="s">
        <v>65</v>
      </c>
      <c r="E14" s="4">
        <v>0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36">
        <f t="shared" si="0"/>
        <v>7</v>
      </c>
      <c r="N14" s="27">
        <f t="shared" si="1"/>
        <v>8.75</v>
      </c>
      <c r="O14" s="18"/>
      <c r="P14" s="23">
        <v>17</v>
      </c>
      <c r="Q14" s="25">
        <f t="shared" si="2"/>
        <v>34</v>
      </c>
      <c r="S14" s="23">
        <v>21</v>
      </c>
      <c r="T14" s="33">
        <f t="shared" si="3"/>
        <v>42</v>
      </c>
      <c r="V14" s="19">
        <f t="shared" si="4"/>
        <v>84.75</v>
      </c>
      <c r="W14" s="20" t="str">
        <f t="shared" si="5"/>
        <v>A</v>
      </c>
    </row>
    <row r="15" spans="1:23" x14ac:dyDescent="0.3">
      <c r="A15" s="50" t="s">
        <v>44</v>
      </c>
      <c r="B15" s="38">
        <v>5853020013</v>
      </c>
      <c r="C15" s="39" t="s">
        <v>66</v>
      </c>
      <c r="D15" s="40" t="s">
        <v>67</v>
      </c>
      <c r="E15" s="4">
        <v>1</v>
      </c>
      <c r="F15" s="4">
        <v>1</v>
      </c>
      <c r="G15" s="4">
        <v>0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36">
        <f t="shared" si="0"/>
        <v>7</v>
      </c>
      <c r="N15" s="27">
        <f t="shared" si="1"/>
        <v>8.75</v>
      </c>
      <c r="O15" s="18"/>
      <c r="P15" s="23">
        <v>15</v>
      </c>
      <c r="Q15" s="25">
        <f t="shared" si="2"/>
        <v>30</v>
      </c>
      <c r="S15" s="23">
        <v>15</v>
      </c>
      <c r="T15" s="33">
        <f t="shared" si="3"/>
        <v>30</v>
      </c>
      <c r="V15" s="19">
        <f t="shared" si="4"/>
        <v>68.75</v>
      </c>
      <c r="W15" s="20" t="str">
        <f t="shared" si="5"/>
        <v>C+</v>
      </c>
    </row>
    <row r="16" spans="1:23" x14ac:dyDescent="0.3">
      <c r="A16" s="49" t="s">
        <v>143</v>
      </c>
      <c r="B16" s="45">
        <v>5853020021</v>
      </c>
      <c r="C16" s="46" t="s">
        <v>68</v>
      </c>
      <c r="D16" s="47" t="s">
        <v>69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36">
        <f t="shared" si="0"/>
        <v>8</v>
      </c>
      <c r="N16" s="27">
        <f t="shared" si="1"/>
        <v>10</v>
      </c>
      <c r="O16" s="18"/>
      <c r="P16" s="23">
        <v>16</v>
      </c>
      <c r="Q16" s="25">
        <f t="shared" si="2"/>
        <v>32</v>
      </c>
      <c r="S16" s="23">
        <v>12</v>
      </c>
      <c r="T16" s="33">
        <f t="shared" si="3"/>
        <v>24</v>
      </c>
      <c r="V16" s="19">
        <f t="shared" si="4"/>
        <v>66</v>
      </c>
      <c r="W16" s="20" t="str">
        <f t="shared" si="5"/>
        <v>C+</v>
      </c>
    </row>
    <row r="17" spans="1:23" x14ac:dyDescent="0.3">
      <c r="A17" s="49" t="s">
        <v>12</v>
      </c>
      <c r="B17" s="45">
        <v>5853020047</v>
      </c>
      <c r="C17" s="46" t="s">
        <v>70</v>
      </c>
      <c r="D17" s="47" t="s">
        <v>71</v>
      </c>
      <c r="E17" s="4">
        <v>1</v>
      </c>
      <c r="F17" s="4">
        <v>1</v>
      </c>
      <c r="G17" s="4">
        <v>0</v>
      </c>
      <c r="H17" s="4">
        <v>1</v>
      </c>
      <c r="I17" s="4">
        <v>1</v>
      </c>
      <c r="J17" s="4">
        <v>0</v>
      </c>
      <c r="K17" s="4">
        <v>1</v>
      </c>
      <c r="L17" s="4">
        <v>1</v>
      </c>
      <c r="M17" s="36">
        <f t="shared" si="0"/>
        <v>6</v>
      </c>
      <c r="N17" s="27">
        <f t="shared" si="1"/>
        <v>7.5</v>
      </c>
      <c r="O17" s="18"/>
      <c r="P17" s="23">
        <v>0</v>
      </c>
      <c r="Q17" s="25">
        <f t="shared" si="2"/>
        <v>0</v>
      </c>
      <c r="S17" s="23">
        <v>10</v>
      </c>
      <c r="T17" s="33">
        <f t="shared" si="3"/>
        <v>20</v>
      </c>
      <c r="V17" s="19">
        <f t="shared" si="4"/>
        <v>27.5</v>
      </c>
      <c r="W17" s="20" t="str">
        <f t="shared" si="5"/>
        <v>FAIL</v>
      </c>
    </row>
    <row r="18" spans="1:23" x14ac:dyDescent="0.3">
      <c r="A18" s="50" t="s">
        <v>144</v>
      </c>
      <c r="B18" s="38">
        <v>5853020096</v>
      </c>
      <c r="C18" s="39" t="s">
        <v>72</v>
      </c>
      <c r="D18" s="40" t="s">
        <v>73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36">
        <f t="shared" si="0"/>
        <v>8</v>
      </c>
      <c r="N18" s="27">
        <f t="shared" si="1"/>
        <v>10</v>
      </c>
      <c r="O18" s="18"/>
      <c r="P18" s="23">
        <v>17</v>
      </c>
      <c r="Q18" s="25">
        <f t="shared" si="2"/>
        <v>34</v>
      </c>
      <c r="S18" s="23">
        <v>20</v>
      </c>
      <c r="T18" s="33">
        <f t="shared" si="3"/>
        <v>40</v>
      </c>
      <c r="V18" s="19">
        <f t="shared" si="4"/>
        <v>84</v>
      </c>
      <c r="W18" s="20" t="str">
        <f t="shared" si="5"/>
        <v>A</v>
      </c>
    </row>
    <row r="19" spans="1:23" x14ac:dyDescent="0.3">
      <c r="A19" s="50" t="s">
        <v>44</v>
      </c>
      <c r="B19" s="38">
        <v>5853020112</v>
      </c>
      <c r="C19" s="39" t="s">
        <v>74</v>
      </c>
      <c r="D19" s="40" t="s">
        <v>75</v>
      </c>
      <c r="E19" s="4">
        <v>1</v>
      </c>
      <c r="F19" s="4">
        <v>1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36">
        <f t="shared" si="0"/>
        <v>8</v>
      </c>
      <c r="N19" s="27">
        <f t="shared" si="1"/>
        <v>10</v>
      </c>
      <c r="O19" s="18"/>
      <c r="P19" s="23">
        <v>15</v>
      </c>
      <c r="Q19" s="25">
        <f t="shared" si="2"/>
        <v>30</v>
      </c>
      <c r="S19" s="23">
        <v>18</v>
      </c>
      <c r="T19" s="33">
        <f t="shared" si="3"/>
        <v>36</v>
      </c>
      <c r="V19" s="19">
        <f t="shared" si="4"/>
        <v>76</v>
      </c>
      <c r="W19" s="20" t="str">
        <f t="shared" si="5"/>
        <v>B+</v>
      </c>
    </row>
    <row r="20" spans="1:23" x14ac:dyDescent="0.3">
      <c r="A20" s="50" t="s">
        <v>18</v>
      </c>
      <c r="B20" s="38">
        <v>5853020146</v>
      </c>
      <c r="C20" s="39" t="s">
        <v>76</v>
      </c>
      <c r="D20" s="40" t="s">
        <v>77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1</v>
      </c>
      <c r="M20" s="36">
        <f t="shared" si="0"/>
        <v>8</v>
      </c>
      <c r="N20" s="27">
        <f t="shared" si="1"/>
        <v>10</v>
      </c>
      <c r="O20" s="18"/>
      <c r="P20" s="23">
        <v>12</v>
      </c>
      <c r="Q20" s="25">
        <f t="shared" si="2"/>
        <v>24</v>
      </c>
      <c r="S20" s="23">
        <v>24</v>
      </c>
      <c r="T20" s="33">
        <f t="shared" si="3"/>
        <v>48</v>
      </c>
      <c r="V20" s="19">
        <f t="shared" si="4"/>
        <v>82</v>
      </c>
      <c r="W20" s="20" t="str">
        <f t="shared" si="5"/>
        <v>A</v>
      </c>
    </row>
    <row r="21" spans="1:23" x14ac:dyDescent="0.3">
      <c r="A21" s="49" t="s">
        <v>143</v>
      </c>
      <c r="B21" s="45">
        <v>5853020179</v>
      </c>
      <c r="C21" s="46" t="s">
        <v>78</v>
      </c>
      <c r="D21" s="47" t="s">
        <v>79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36">
        <f t="shared" si="0"/>
        <v>8</v>
      </c>
      <c r="N21" s="27">
        <f t="shared" si="1"/>
        <v>10</v>
      </c>
      <c r="O21" s="18"/>
      <c r="P21" s="23">
        <v>16</v>
      </c>
      <c r="Q21" s="25">
        <f t="shared" si="2"/>
        <v>32</v>
      </c>
      <c r="S21" s="23">
        <v>20</v>
      </c>
      <c r="T21" s="33">
        <f t="shared" si="3"/>
        <v>40</v>
      </c>
      <c r="V21" s="19">
        <f t="shared" si="4"/>
        <v>82</v>
      </c>
      <c r="W21" s="20" t="str">
        <f t="shared" si="5"/>
        <v>A</v>
      </c>
    </row>
    <row r="22" spans="1:23" x14ac:dyDescent="0.3">
      <c r="A22" s="50" t="s">
        <v>20</v>
      </c>
      <c r="B22" s="38">
        <v>5853020195</v>
      </c>
      <c r="C22" s="39" t="s">
        <v>80</v>
      </c>
      <c r="D22" s="40" t="s">
        <v>81</v>
      </c>
      <c r="E22" s="4">
        <v>1</v>
      </c>
      <c r="F22" s="4">
        <v>1</v>
      </c>
      <c r="G22" s="4">
        <v>1</v>
      </c>
      <c r="H22" s="4">
        <v>1</v>
      </c>
      <c r="I22" s="4">
        <v>0</v>
      </c>
      <c r="J22" s="4">
        <v>1</v>
      </c>
      <c r="K22" s="4">
        <v>1</v>
      </c>
      <c r="L22" s="4">
        <v>1</v>
      </c>
      <c r="M22" s="36">
        <f t="shared" si="0"/>
        <v>7</v>
      </c>
      <c r="N22" s="27">
        <f t="shared" si="1"/>
        <v>8.75</v>
      </c>
      <c r="O22" s="18"/>
      <c r="P22" s="23">
        <v>11</v>
      </c>
      <c r="Q22" s="25">
        <f t="shared" si="2"/>
        <v>22</v>
      </c>
      <c r="S22" s="23">
        <v>16</v>
      </c>
      <c r="T22" s="33">
        <f t="shared" si="3"/>
        <v>32</v>
      </c>
      <c r="V22" s="19">
        <f t="shared" si="4"/>
        <v>62.75</v>
      </c>
      <c r="W22" s="20" t="str">
        <f t="shared" si="5"/>
        <v>C</v>
      </c>
    </row>
    <row r="23" spans="1:23" x14ac:dyDescent="0.3">
      <c r="A23" s="48"/>
      <c r="B23" s="38">
        <v>5853020211</v>
      </c>
      <c r="C23" s="39" t="s">
        <v>82</v>
      </c>
      <c r="D23" s="40" t="s">
        <v>83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53">
        <f t="shared" si="0"/>
        <v>0</v>
      </c>
      <c r="N23" s="27">
        <f t="shared" si="1"/>
        <v>0</v>
      </c>
      <c r="O23" s="18"/>
      <c r="P23" s="23"/>
      <c r="Q23" s="25">
        <f t="shared" si="2"/>
        <v>0</v>
      </c>
      <c r="S23" s="23">
        <v>0</v>
      </c>
      <c r="T23" s="33">
        <f t="shared" si="3"/>
        <v>0</v>
      </c>
      <c r="V23" s="19">
        <f t="shared" si="4"/>
        <v>0</v>
      </c>
      <c r="W23" s="20" t="str">
        <f t="shared" si="5"/>
        <v>FAIL</v>
      </c>
    </row>
    <row r="24" spans="1:23" x14ac:dyDescent="0.3">
      <c r="A24" s="50" t="s">
        <v>20</v>
      </c>
      <c r="B24" s="38">
        <v>5853020229</v>
      </c>
      <c r="C24" s="39" t="s">
        <v>84</v>
      </c>
      <c r="D24" s="40" t="s">
        <v>85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1</v>
      </c>
      <c r="M24" s="36">
        <f t="shared" si="0"/>
        <v>8</v>
      </c>
      <c r="N24" s="27">
        <f t="shared" si="1"/>
        <v>10</v>
      </c>
      <c r="O24" s="18"/>
      <c r="P24" s="23">
        <v>11</v>
      </c>
      <c r="Q24" s="25">
        <f t="shared" si="2"/>
        <v>22</v>
      </c>
      <c r="S24" s="23">
        <v>18</v>
      </c>
      <c r="T24" s="33">
        <f t="shared" si="3"/>
        <v>36</v>
      </c>
      <c r="V24" s="19">
        <f t="shared" si="4"/>
        <v>68</v>
      </c>
      <c r="W24" s="20" t="str">
        <f t="shared" si="5"/>
        <v>C+</v>
      </c>
    </row>
    <row r="25" spans="1:23" x14ac:dyDescent="0.3">
      <c r="A25" s="50" t="s">
        <v>144</v>
      </c>
      <c r="B25" s="38">
        <v>5853020245</v>
      </c>
      <c r="C25" s="39" t="s">
        <v>86</v>
      </c>
      <c r="D25" s="40" t="s">
        <v>87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36">
        <f t="shared" si="0"/>
        <v>8</v>
      </c>
      <c r="N25" s="27">
        <f t="shared" si="1"/>
        <v>10</v>
      </c>
      <c r="O25" s="18"/>
      <c r="P25" s="23">
        <v>17</v>
      </c>
      <c r="Q25" s="25">
        <f t="shared" si="2"/>
        <v>34</v>
      </c>
      <c r="S25" s="23">
        <v>19</v>
      </c>
      <c r="T25" s="33">
        <f t="shared" si="3"/>
        <v>38</v>
      </c>
      <c r="V25" s="19">
        <f t="shared" si="4"/>
        <v>82</v>
      </c>
      <c r="W25" s="20" t="str">
        <f t="shared" si="5"/>
        <v>A</v>
      </c>
    </row>
    <row r="26" spans="1:23" x14ac:dyDescent="0.3">
      <c r="A26" s="50" t="s">
        <v>144</v>
      </c>
      <c r="B26" s="38">
        <v>5853020252</v>
      </c>
      <c r="C26" s="39" t="s">
        <v>88</v>
      </c>
      <c r="D26" s="40" t="s">
        <v>89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36">
        <f t="shared" si="0"/>
        <v>8</v>
      </c>
      <c r="N26" s="27">
        <f t="shared" si="1"/>
        <v>10</v>
      </c>
      <c r="O26" s="18"/>
      <c r="P26" s="23">
        <v>17</v>
      </c>
      <c r="Q26" s="25">
        <f t="shared" si="2"/>
        <v>34</v>
      </c>
      <c r="S26" s="23">
        <v>19</v>
      </c>
      <c r="T26" s="33">
        <f t="shared" si="3"/>
        <v>38</v>
      </c>
      <c r="V26" s="19">
        <f t="shared" si="4"/>
        <v>82</v>
      </c>
      <c r="W26" s="20" t="str">
        <f t="shared" si="5"/>
        <v>A</v>
      </c>
    </row>
    <row r="27" spans="1:23" x14ac:dyDescent="0.3">
      <c r="A27" s="49" t="s">
        <v>143</v>
      </c>
      <c r="B27" s="45">
        <v>5853020286</v>
      </c>
      <c r="C27" s="46" t="s">
        <v>90</v>
      </c>
      <c r="D27" s="47" t="s">
        <v>91</v>
      </c>
      <c r="E27" s="4">
        <v>1</v>
      </c>
      <c r="F27" s="4">
        <v>1</v>
      </c>
      <c r="G27" s="4">
        <v>1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36">
        <f t="shared" si="0"/>
        <v>8</v>
      </c>
      <c r="N27" s="27">
        <f t="shared" si="1"/>
        <v>10</v>
      </c>
      <c r="O27" s="18"/>
      <c r="P27" s="23">
        <v>16</v>
      </c>
      <c r="Q27" s="25">
        <f t="shared" si="2"/>
        <v>32</v>
      </c>
      <c r="S27" s="23">
        <v>21</v>
      </c>
      <c r="T27" s="33">
        <f t="shared" si="3"/>
        <v>42</v>
      </c>
      <c r="V27" s="19">
        <f t="shared" si="4"/>
        <v>84</v>
      </c>
      <c r="W27" s="20" t="str">
        <f t="shared" si="5"/>
        <v>A</v>
      </c>
    </row>
    <row r="28" spans="1:23" x14ac:dyDescent="0.3">
      <c r="A28" s="50" t="s">
        <v>20</v>
      </c>
      <c r="B28" s="38">
        <v>5853020294</v>
      </c>
      <c r="C28" s="39" t="s">
        <v>92</v>
      </c>
      <c r="D28" s="40" t="s">
        <v>93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  <c r="J28" s="4">
        <v>1</v>
      </c>
      <c r="K28" s="4">
        <v>1</v>
      </c>
      <c r="L28" s="4">
        <v>1</v>
      </c>
      <c r="M28" s="36">
        <f t="shared" si="0"/>
        <v>8</v>
      </c>
      <c r="N28" s="27">
        <f t="shared" si="1"/>
        <v>10</v>
      </c>
      <c r="O28" s="18"/>
      <c r="P28" s="23">
        <v>11</v>
      </c>
      <c r="Q28" s="25">
        <f t="shared" si="2"/>
        <v>22</v>
      </c>
      <c r="S28" s="23">
        <v>19</v>
      </c>
      <c r="T28" s="33">
        <f t="shared" si="3"/>
        <v>38</v>
      </c>
      <c r="V28" s="19">
        <f t="shared" si="4"/>
        <v>70</v>
      </c>
      <c r="W28" s="20" t="str">
        <f t="shared" si="5"/>
        <v>B</v>
      </c>
    </row>
    <row r="29" spans="1:23" x14ac:dyDescent="0.3">
      <c r="A29" s="49" t="s">
        <v>16</v>
      </c>
      <c r="B29" s="45">
        <v>5853020351</v>
      </c>
      <c r="C29" s="46" t="s">
        <v>94</v>
      </c>
      <c r="D29" s="47" t="s">
        <v>95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4">
        <v>1</v>
      </c>
      <c r="L29" s="4">
        <v>1</v>
      </c>
      <c r="M29" s="36">
        <f t="shared" si="0"/>
        <v>8</v>
      </c>
      <c r="N29" s="27">
        <f t="shared" si="1"/>
        <v>10</v>
      </c>
      <c r="O29" s="18"/>
      <c r="P29" s="23">
        <v>13</v>
      </c>
      <c r="Q29" s="25">
        <f t="shared" si="2"/>
        <v>26</v>
      </c>
      <c r="S29" s="23">
        <v>21</v>
      </c>
      <c r="T29" s="33">
        <f t="shared" si="3"/>
        <v>42</v>
      </c>
      <c r="V29" s="19">
        <f t="shared" si="4"/>
        <v>78</v>
      </c>
      <c r="W29" s="20" t="str">
        <f t="shared" si="5"/>
        <v>B+</v>
      </c>
    </row>
    <row r="30" spans="1:23" x14ac:dyDescent="0.3">
      <c r="A30" s="50" t="s">
        <v>43</v>
      </c>
      <c r="B30" s="38">
        <v>5853020393</v>
      </c>
      <c r="C30" s="39" t="s">
        <v>96</v>
      </c>
      <c r="D30" s="40" t="s">
        <v>97</v>
      </c>
      <c r="E30" s="4">
        <v>1</v>
      </c>
      <c r="F30" s="4">
        <v>1</v>
      </c>
      <c r="G30" s="4">
        <v>1</v>
      </c>
      <c r="H30" s="4">
        <v>1</v>
      </c>
      <c r="I30" s="4">
        <v>1</v>
      </c>
      <c r="J30" s="4">
        <v>1</v>
      </c>
      <c r="K30" s="4">
        <v>0</v>
      </c>
      <c r="L30" s="4">
        <v>1</v>
      </c>
      <c r="M30" s="36">
        <f t="shared" si="0"/>
        <v>7</v>
      </c>
      <c r="N30" s="27">
        <f t="shared" si="1"/>
        <v>8.75</v>
      </c>
      <c r="O30" s="18"/>
      <c r="P30" s="23">
        <v>17</v>
      </c>
      <c r="Q30" s="25">
        <f t="shared" si="2"/>
        <v>34</v>
      </c>
      <c r="S30" s="23">
        <v>23</v>
      </c>
      <c r="T30" s="33">
        <f t="shared" si="3"/>
        <v>46</v>
      </c>
      <c r="V30" s="19">
        <f t="shared" si="4"/>
        <v>88.75</v>
      </c>
      <c r="W30" s="20" t="str">
        <f t="shared" si="5"/>
        <v>A</v>
      </c>
    </row>
    <row r="31" spans="1:23" x14ac:dyDescent="0.3">
      <c r="A31" s="49" t="s">
        <v>16</v>
      </c>
      <c r="B31" s="45">
        <v>5853020401</v>
      </c>
      <c r="C31" s="46" t="s">
        <v>98</v>
      </c>
      <c r="D31" s="47" t="s">
        <v>99</v>
      </c>
      <c r="E31" s="4">
        <v>1</v>
      </c>
      <c r="F31" s="4">
        <v>1</v>
      </c>
      <c r="G31" s="4">
        <v>1</v>
      </c>
      <c r="H31" s="4">
        <v>1</v>
      </c>
      <c r="I31" s="4">
        <v>1</v>
      </c>
      <c r="J31" s="4">
        <v>1</v>
      </c>
      <c r="K31" s="4">
        <v>1</v>
      </c>
      <c r="L31" s="4">
        <v>1</v>
      </c>
      <c r="M31" s="36">
        <f t="shared" si="0"/>
        <v>8</v>
      </c>
      <c r="N31" s="27">
        <f t="shared" si="1"/>
        <v>10</v>
      </c>
      <c r="O31" s="18"/>
      <c r="P31" s="23">
        <v>13</v>
      </c>
      <c r="Q31" s="25">
        <f t="shared" si="2"/>
        <v>26</v>
      </c>
      <c r="S31" s="23">
        <v>24</v>
      </c>
      <c r="T31" s="33">
        <f t="shared" si="3"/>
        <v>48</v>
      </c>
      <c r="V31" s="19">
        <f t="shared" si="4"/>
        <v>84</v>
      </c>
      <c r="W31" s="20" t="str">
        <f t="shared" si="5"/>
        <v>A</v>
      </c>
    </row>
    <row r="32" spans="1:23" x14ac:dyDescent="0.3">
      <c r="A32" s="49" t="s">
        <v>16</v>
      </c>
      <c r="B32" s="45">
        <v>5853020419</v>
      </c>
      <c r="C32" s="46" t="s">
        <v>100</v>
      </c>
      <c r="D32" s="47" t="s">
        <v>101</v>
      </c>
      <c r="E32" s="4">
        <v>1</v>
      </c>
      <c r="F32" s="4">
        <v>1</v>
      </c>
      <c r="G32" s="4">
        <v>0</v>
      </c>
      <c r="H32" s="4">
        <v>1</v>
      </c>
      <c r="I32" s="4">
        <v>0</v>
      </c>
      <c r="J32" s="4">
        <v>1</v>
      </c>
      <c r="K32" s="4">
        <v>1</v>
      </c>
      <c r="L32" s="4">
        <v>1</v>
      </c>
      <c r="M32" s="36">
        <f t="shared" si="0"/>
        <v>6</v>
      </c>
      <c r="N32" s="27">
        <f t="shared" si="1"/>
        <v>7.5</v>
      </c>
      <c r="O32" s="18"/>
      <c r="P32" s="23">
        <v>13</v>
      </c>
      <c r="Q32" s="25">
        <f t="shared" si="2"/>
        <v>26</v>
      </c>
      <c r="S32" s="23">
        <v>15</v>
      </c>
      <c r="T32" s="33">
        <f t="shared" si="3"/>
        <v>30</v>
      </c>
      <c r="V32" s="19">
        <f t="shared" si="4"/>
        <v>63.5</v>
      </c>
      <c r="W32" s="20" t="str">
        <f t="shared" si="5"/>
        <v>C</v>
      </c>
    </row>
    <row r="33" spans="1:23" x14ac:dyDescent="0.3">
      <c r="A33" s="50" t="s">
        <v>43</v>
      </c>
      <c r="B33" s="38">
        <v>5853020468</v>
      </c>
      <c r="C33" s="39" t="s">
        <v>102</v>
      </c>
      <c r="D33" s="40" t="s">
        <v>103</v>
      </c>
      <c r="E33" s="4">
        <v>0</v>
      </c>
      <c r="F33" s="4">
        <v>1</v>
      </c>
      <c r="G33" s="4">
        <v>1</v>
      </c>
      <c r="H33" s="4">
        <v>1</v>
      </c>
      <c r="I33" s="4">
        <v>1</v>
      </c>
      <c r="J33" s="4">
        <v>1</v>
      </c>
      <c r="K33" s="4">
        <v>0</v>
      </c>
      <c r="L33" s="4">
        <v>1</v>
      </c>
      <c r="M33" s="36">
        <f t="shared" si="0"/>
        <v>6</v>
      </c>
      <c r="N33" s="27">
        <f t="shared" si="1"/>
        <v>7.5</v>
      </c>
      <c r="O33" s="18"/>
      <c r="P33" s="23">
        <v>17</v>
      </c>
      <c r="Q33" s="25">
        <f t="shared" si="2"/>
        <v>34</v>
      </c>
      <c r="S33" s="23">
        <v>22</v>
      </c>
      <c r="T33" s="33">
        <f t="shared" si="3"/>
        <v>44</v>
      </c>
      <c r="V33" s="19">
        <f t="shared" si="4"/>
        <v>85.5</v>
      </c>
      <c r="W33" s="20" t="str">
        <f t="shared" si="5"/>
        <v>A</v>
      </c>
    </row>
    <row r="34" spans="1:23" x14ac:dyDescent="0.3">
      <c r="A34" s="49" t="s">
        <v>12</v>
      </c>
      <c r="B34" s="45">
        <v>5853020476</v>
      </c>
      <c r="C34" s="46" t="s">
        <v>104</v>
      </c>
      <c r="D34" s="47" t="s">
        <v>105</v>
      </c>
      <c r="E34" s="4">
        <v>1</v>
      </c>
      <c r="F34" s="4">
        <v>1</v>
      </c>
      <c r="G34" s="4">
        <v>0</v>
      </c>
      <c r="H34" s="4">
        <v>0</v>
      </c>
      <c r="I34" s="4">
        <v>1</v>
      </c>
      <c r="J34" s="4">
        <v>0</v>
      </c>
      <c r="K34" s="4">
        <v>1</v>
      </c>
      <c r="L34" s="4">
        <v>1</v>
      </c>
      <c r="M34" s="36">
        <f t="shared" si="0"/>
        <v>5</v>
      </c>
      <c r="N34" s="27">
        <f t="shared" si="1"/>
        <v>6.25</v>
      </c>
      <c r="O34" s="18"/>
      <c r="P34" s="23">
        <v>0</v>
      </c>
      <c r="Q34" s="25">
        <f t="shared" si="2"/>
        <v>0</v>
      </c>
      <c r="S34" s="23">
        <v>12</v>
      </c>
      <c r="T34" s="33">
        <f t="shared" si="3"/>
        <v>24</v>
      </c>
      <c r="V34" s="19">
        <f t="shared" si="4"/>
        <v>30.25</v>
      </c>
      <c r="W34" s="20" t="str">
        <f t="shared" si="5"/>
        <v>FAIL</v>
      </c>
    </row>
    <row r="35" spans="1:23" x14ac:dyDescent="0.3">
      <c r="A35" s="50" t="s">
        <v>44</v>
      </c>
      <c r="B35" s="38">
        <v>5853020484</v>
      </c>
      <c r="C35" s="39" t="s">
        <v>106</v>
      </c>
      <c r="D35" s="40" t="s">
        <v>107</v>
      </c>
      <c r="E35" s="4">
        <v>1</v>
      </c>
      <c r="F35" s="4">
        <v>1</v>
      </c>
      <c r="G35" s="4">
        <v>1</v>
      </c>
      <c r="H35" s="4">
        <v>1</v>
      </c>
      <c r="I35" s="4">
        <v>1</v>
      </c>
      <c r="J35" s="4">
        <v>1</v>
      </c>
      <c r="K35" s="4">
        <v>1</v>
      </c>
      <c r="L35" s="4">
        <v>1</v>
      </c>
      <c r="M35" s="36">
        <f t="shared" si="0"/>
        <v>8</v>
      </c>
      <c r="N35" s="27">
        <f t="shared" si="1"/>
        <v>10</v>
      </c>
      <c r="O35" s="18"/>
      <c r="P35" s="23">
        <v>15</v>
      </c>
      <c r="Q35" s="25">
        <f t="shared" si="2"/>
        <v>30</v>
      </c>
      <c r="S35" s="23">
        <v>20</v>
      </c>
      <c r="T35" s="33">
        <f t="shared" si="3"/>
        <v>40</v>
      </c>
      <c r="V35" s="19">
        <f t="shared" si="4"/>
        <v>80</v>
      </c>
      <c r="W35" s="20" t="str">
        <f t="shared" si="5"/>
        <v>A</v>
      </c>
    </row>
    <row r="36" spans="1:23" x14ac:dyDescent="0.3">
      <c r="A36" s="50" t="s">
        <v>44</v>
      </c>
      <c r="B36" s="38">
        <v>5853020500</v>
      </c>
      <c r="C36" s="39" t="s">
        <v>108</v>
      </c>
      <c r="D36" s="40" t="s">
        <v>109</v>
      </c>
      <c r="E36" s="4">
        <v>1</v>
      </c>
      <c r="F36" s="4">
        <v>1</v>
      </c>
      <c r="G36" s="4">
        <v>1</v>
      </c>
      <c r="H36" s="4">
        <v>1</v>
      </c>
      <c r="I36" s="4">
        <v>1</v>
      </c>
      <c r="J36" s="4">
        <v>0</v>
      </c>
      <c r="K36" s="4">
        <v>1</v>
      </c>
      <c r="L36" s="4">
        <v>1</v>
      </c>
      <c r="M36" s="36">
        <f t="shared" si="0"/>
        <v>7</v>
      </c>
      <c r="N36" s="27">
        <f t="shared" si="1"/>
        <v>8.75</v>
      </c>
      <c r="O36" s="18"/>
      <c r="P36" s="23">
        <v>15</v>
      </c>
      <c r="Q36" s="25">
        <f t="shared" si="2"/>
        <v>30</v>
      </c>
      <c r="S36" s="23">
        <v>23</v>
      </c>
      <c r="T36" s="33">
        <f t="shared" si="3"/>
        <v>46</v>
      </c>
      <c r="V36" s="19">
        <f t="shared" si="4"/>
        <v>84.75</v>
      </c>
      <c r="W36" s="20" t="str">
        <f t="shared" si="5"/>
        <v>A</v>
      </c>
    </row>
    <row r="37" spans="1:23" x14ac:dyDescent="0.3">
      <c r="A37" s="49" t="s">
        <v>143</v>
      </c>
      <c r="B37" s="45">
        <v>5853020518</v>
      </c>
      <c r="C37" s="46" t="s">
        <v>110</v>
      </c>
      <c r="D37" s="47" t="s">
        <v>111</v>
      </c>
      <c r="E37" s="4">
        <v>1</v>
      </c>
      <c r="F37" s="4">
        <v>0</v>
      </c>
      <c r="G37" s="4">
        <v>0</v>
      </c>
      <c r="H37" s="4">
        <v>0</v>
      </c>
      <c r="I37" s="4">
        <v>1</v>
      </c>
      <c r="J37" s="4">
        <v>0</v>
      </c>
      <c r="K37" s="4">
        <v>1</v>
      </c>
      <c r="L37" s="4">
        <v>1</v>
      </c>
      <c r="M37" s="36">
        <f t="shared" ref="M37:M68" si="6">SUM(E37:L37)</f>
        <v>4</v>
      </c>
      <c r="N37" s="27">
        <f t="shared" ref="N37:N68" si="7">M37/8*10</f>
        <v>5</v>
      </c>
      <c r="O37" s="18"/>
      <c r="P37" s="23">
        <v>16</v>
      </c>
      <c r="Q37" s="25">
        <f t="shared" ref="Q37:Q68" si="8">P37*2</f>
        <v>32</v>
      </c>
      <c r="S37" s="23">
        <v>13</v>
      </c>
      <c r="T37" s="33">
        <f t="shared" ref="T37:T68" si="9">S37/25*50</f>
        <v>26</v>
      </c>
      <c r="V37" s="19">
        <f t="shared" ref="V37:V55" si="10">N37+T37+Q37</f>
        <v>63</v>
      </c>
      <c r="W37" s="20" t="str">
        <f t="shared" ref="W37:W68" si="11">IF(V37&gt;=79.5,"A",IF(V37&gt;=74.5,"B+",IF(V37&gt;=69.5,"B",IF(V37&gt;=64.5,"C+",IF(V37&gt;=59.5,"C",IF(V37&gt;=54.5,"D+",IF(V37&gt;=44.5,"D",IF(V37&lt;44.5,"FAIL"))))))))</f>
        <v>C</v>
      </c>
    </row>
    <row r="38" spans="1:23" x14ac:dyDescent="0.3">
      <c r="A38" s="50" t="s">
        <v>18</v>
      </c>
      <c r="B38" s="38">
        <v>5853020526</v>
      </c>
      <c r="C38" s="39" t="s">
        <v>112</v>
      </c>
      <c r="D38" s="40" t="s">
        <v>113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36">
        <f t="shared" si="6"/>
        <v>8</v>
      </c>
      <c r="N38" s="27">
        <f t="shared" si="7"/>
        <v>10</v>
      </c>
      <c r="O38" s="18"/>
      <c r="P38" s="23">
        <v>12</v>
      </c>
      <c r="Q38" s="25">
        <f t="shared" si="8"/>
        <v>24</v>
      </c>
      <c r="S38" s="23">
        <v>19</v>
      </c>
      <c r="T38" s="33">
        <f t="shared" si="9"/>
        <v>38</v>
      </c>
      <c r="V38" s="19">
        <f t="shared" si="10"/>
        <v>72</v>
      </c>
      <c r="W38" s="20" t="str">
        <f t="shared" si="11"/>
        <v>B</v>
      </c>
    </row>
    <row r="39" spans="1:23" x14ac:dyDescent="0.3">
      <c r="A39" s="50" t="s">
        <v>44</v>
      </c>
      <c r="B39" s="38">
        <v>5853020542</v>
      </c>
      <c r="C39" s="39" t="s">
        <v>114</v>
      </c>
      <c r="D39" s="40" t="s">
        <v>115</v>
      </c>
      <c r="E39" s="4">
        <v>1</v>
      </c>
      <c r="F39" s="4">
        <v>1</v>
      </c>
      <c r="G39" s="4">
        <v>1</v>
      </c>
      <c r="H39" s="4">
        <v>1</v>
      </c>
      <c r="I39" s="4">
        <v>1</v>
      </c>
      <c r="J39" s="4">
        <v>1</v>
      </c>
      <c r="K39" s="4">
        <v>1</v>
      </c>
      <c r="L39" s="4">
        <v>1</v>
      </c>
      <c r="M39" s="36">
        <f t="shared" si="6"/>
        <v>8</v>
      </c>
      <c r="N39" s="27">
        <f t="shared" si="7"/>
        <v>10</v>
      </c>
      <c r="O39" s="18"/>
      <c r="P39" s="23">
        <v>15</v>
      </c>
      <c r="Q39" s="25">
        <f t="shared" si="8"/>
        <v>30</v>
      </c>
      <c r="S39" s="23">
        <v>21</v>
      </c>
      <c r="T39" s="33">
        <f t="shared" si="9"/>
        <v>42</v>
      </c>
      <c r="V39" s="19">
        <f t="shared" si="10"/>
        <v>82</v>
      </c>
      <c r="W39" s="20" t="str">
        <f t="shared" si="11"/>
        <v>A</v>
      </c>
    </row>
    <row r="40" spans="1:23" x14ac:dyDescent="0.3">
      <c r="A40" s="49" t="s">
        <v>16</v>
      </c>
      <c r="B40" s="45">
        <v>5853020567</v>
      </c>
      <c r="C40" s="46" t="s">
        <v>116</v>
      </c>
      <c r="D40" s="47" t="s">
        <v>117</v>
      </c>
      <c r="E40" s="4">
        <v>0</v>
      </c>
      <c r="F40" s="4">
        <v>1</v>
      </c>
      <c r="G40" s="4">
        <v>1</v>
      </c>
      <c r="H40" s="4">
        <v>0</v>
      </c>
      <c r="I40" s="4">
        <v>0</v>
      </c>
      <c r="J40" s="4">
        <v>1</v>
      </c>
      <c r="K40" s="4">
        <v>1</v>
      </c>
      <c r="L40" s="4">
        <v>1</v>
      </c>
      <c r="M40" s="36">
        <f t="shared" si="6"/>
        <v>5</v>
      </c>
      <c r="N40" s="27">
        <f t="shared" si="7"/>
        <v>6.25</v>
      </c>
      <c r="O40" s="18"/>
      <c r="P40" s="23">
        <v>13</v>
      </c>
      <c r="Q40" s="25">
        <f t="shared" si="8"/>
        <v>26</v>
      </c>
      <c r="S40" s="23">
        <v>15</v>
      </c>
      <c r="T40" s="33">
        <f t="shared" si="9"/>
        <v>30</v>
      </c>
      <c r="V40" s="19">
        <f t="shared" si="10"/>
        <v>62.25</v>
      </c>
      <c r="W40" s="20" t="str">
        <f t="shared" si="11"/>
        <v>C</v>
      </c>
    </row>
    <row r="41" spans="1:23" x14ac:dyDescent="0.3">
      <c r="A41" s="50" t="s">
        <v>43</v>
      </c>
      <c r="B41" s="38">
        <v>5853020575</v>
      </c>
      <c r="C41" s="39" t="s">
        <v>40</v>
      </c>
      <c r="D41" s="40" t="s">
        <v>41</v>
      </c>
      <c r="E41" s="4">
        <v>1</v>
      </c>
      <c r="F41" s="4">
        <v>1</v>
      </c>
      <c r="G41" s="4">
        <v>1</v>
      </c>
      <c r="H41" s="4">
        <v>1</v>
      </c>
      <c r="I41" s="4">
        <v>1</v>
      </c>
      <c r="J41" s="4">
        <v>1</v>
      </c>
      <c r="K41" s="4">
        <v>0</v>
      </c>
      <c r="L41" s="4">
        <v>1</v>
      </c>
      <c r="M41" s="36">
        <f t="shared" si="6"/>
        <v>7</v>
      </c>
      <c r="N41" s="27">
        <f t="shared" si="7"/>
        <v>8.75</v>
      </c>
      <c r="O41" s="18"/>
      <c r="P41" s="23">
        <v>17</v>
      </c>
      <c r="Q41" s="25">
        <f t="shared" si="8"/>
        <v>34</v>
      </c>
      <c r="S41" s="23">
        <v>17</v>
      </c>
      <c r="T41" s="33">
        <f t="shared" si="9"/>
        <v>34</v>
      </c>
      <c r="V41" s="19">
        <f t="shared" si="10"/>
        <v>76.75</v>
      </c>
      <c r="W41" s="20" t="str">
        <f t="shared" si="11"/>
        <v>B+</v>
      </c>
    </row>
    <row r="42" spans="1:23" x14ac:dyDescent="0.3">
      <c r="A42" s="49" t="s">
        <v>45</v>
      </c>
      <c r="B42" s="45">
        <v>5853022191</v>
      </c>
      <c r="C42" s="46" t="s">
        <v>118</v>
      </c>
      <c r="D42" s="47" t="s">
        <v>119</v>
      </c>
      <c r="E42" s="4">
        <v>1</v>
      </c>
      <c r="F42" s="4">
        <v>1</v>
      </c>
      <c r="G42" s="4">
        <v>1</v>
      </c>
      <c r="H42" s="4">
        <v>1</v>
      </c>
      <c r="I42" s="4">
        <v>1</v>
      </c>
      <c r="J42" s="4">
        <v>1</v>
      </c>
      <c r="K42" s="4">
        <v>1</v>
      </c>
      <c r="L42" s="4">
        <v>1</v>
      </c>
      <c r="M42" s="36">
        <f t="shared" si="6"/>
        <v>8</v>
      </c>
      <c r="N42" s="27">
        <f t="shared" si="7"/>
        <v>10</v>
      </c>
      <c r="O42" s="18"/>
      <c r="P42" s="23">
        <v>12</v>
      </c>
      <c r="Q42" s="25">
        <f t="shared" si="8"/>
        <v>24</v>
      </c>
      <c r="S42" s="23">
        <v>16</v>
      </c>
      <c r="T42" s="33">
        <f t="shared" si="9"/>
        <v>32</v>
      </c>
      <c r="V42" s="19">
        <f t="shared" si="10"/>
        <v>66</v>
      </c>
      <c r="W42" s="20" t="str">
        <f t="shared" si="11"/>
        <v>C+</v>
      </c>
    </row>
    <row r="43" spans="1:23" x14ac:dyDescent="0.3">
      <c r="A43" s="49" t="s">
        <v>46</v>
      </c>
      <c r="B43" s="45">
        <v>5853520020</v>
      </c>
      <c r="C43" s="46" t="s">
        <v>120</v>
      </c>
      <c r="D43" s="47" t="s">
        <v>121</v>
      </c>
      <c r="E43" s="4">
        <v>1</v>
      </c>
      <c r="F43" s="4">
        <v>1</v>
      </c>
      <c r="G43" s="4">
        <v>1</v>
      </c>
      <c r="H43" s="4">
        <v>1</v>
      </c>
      <c r="I43" s="4">
        <v>1</v>
      </c>
      <c r="J43" s="4">
        <v>1</v>
      </c>
      <c r="K43" s="4">
        <v>1</v>
      </c>
      <c r="L43" s="4">
        <v>1</v>
      </c>
      <c r="M43" s="36">
        <f t="shared" si="6"/>
        <v>8</v>
      </c>
      <c r="N43" s="27">
        <f t="shared" si="7"/>
        <v>10</v>
      </c>
      <c r="O43" s="18"/>
      <c r="P43" s="23">
        <v>17</v>
      </c>
      <c r="Q43" s="25">
        <f t="shared" si="8"/>
        <v>34</v>
      </c>
      <c r="S43" s="23">
        <v>22</v>
      </c>
      <c r="T43" s="33">
        <f t="shared" si="9"/>
        <v>44</v>
      </c>
      <c r="V43" s="19">
        <f t="shared" si="10"/>
        <v>88</v>
      </c>
      <c r="W43" s="20" t="str">
        <f t="shared" si="11"/>
        <v>A</v>
      </c>
    </row>
    <row r="44" spans="1:23" x14ac:dyDescent="0.3">
      <c r="A44" s="49" t="s">
        <v>24</v>
      </c>
      <c r="B44" s="45">
        <v>5853520038</v>
      </c>
      <c r="C44" s="46" t="s">
        <v>122</v>
      </c>
      <c r="D44" s="47" t="s">
        <v>123</v>
      </c>
      <c r="E44" s="4">
        <v>1</v>
      </c>
      <c r="F44" s="4">
        <v>0</v>
      </c>
      <c r="G44" s="4">
        <v>1</v>
      </c>
      <c r="H44" s="4">
        <v>1</v>
      </c>
      <c r="I44" s="4">
        <v>1</v>
      </c>
      <c r="J44" s="4">
        <v>1</v>
      </c>
      <c r="K44" s="4">
        <v>1</v>
      </c>
      <c r="L44" s="4">
        <v>1</v>
      </c>
      <c r="M44" s="36">
        <f t="shared" si="6"/>
        <v>7</v>
      </c>
      <c r="N44" s="27">
        <f t="shared" si="7"/>
        <v>8.75</v>
      </c>
      <c r="O44" s="18"/>
      <c r="P44" s="23">
        <v>17</v>
      </c>
      <c r="Q44" s="25">
        <f t="shared" si="8"/>
        <v>34</v>
      </c>
      <c r="S44" s="23">
        <v>19</v>
      </c>
      <c r="T44" s="33">
        <f t="shared" si="9"/>
        <v>38</v>
      </c>
      <c r="V44" s="19">
        <f t="shared" si="10"/>
        <v>80.75</v>
      </c>
      <c r="W44" s="20" t="str">
        <f t="shared" si="11"/>
        <v>A</v>
      </c>
    </row>
    <row r="45" spans="1:23" x14ac:dyDescent="0.3">
      <c r="A45" s="49" t="s">
        <v>46</v>
      </c>
      <c r="B45" s="45">
        <v>5853520061</v>
      </c>
      <c r="C45" s="46" t="s">
        <v>124</v>
      </c>
      <c r="D45" s="47" t="s">
        <v>125</v>
      </c>
      <c r="E45" s="4">
        <v>1</v>
      </c>
      <c r="F45" s="4">
        <v>1</v>
      </c>
      <c r="G45" s="4">
        <v>1</v>
      </c>
      <c r="H45" s="4">
        <v>1</v>
      </c>
      <c r="I45" s="4">
        <v>1</v>
      </c>
      <c r="J45" s="4">
        <v>1</v>
      </c>
      <c r="K45" s="4">
        <v>1</v>
      </c>
      <c r="L45" s="4">
        <v>1</v>
      </c>
      <c r="M45" s="36">
        <f t="shared" si="6"/>
        <v>8</v>
      </c>
      <c r="N45" s="27">
        <f t="shared" si="7"/>
        <v>10</v>
      </c>
      <c r="O45" s="18"/>
      <c r="P45" s="23">
        <v>17</v>
      </c>
      <c r="Q45" s="25">
        <f t="shared" si="8"/>
        <v>34</v>
      </c>
      <c r="S45" s="23">
        <v>22</v>
      </c>
      <c r="T45" s="33">
        <f t="shared" si="9"/>
        <v>44</v>
      </c>
      <c r="V45" s="19">
        <f t="shared" si="10"/>
        <v>88</v>
      </c>
      <c r="W45" s="20" t="str">
        <f t="shared" si="11"/>
        <v>A</v>
      </c>
    </row>
    <row r="46" spans="1:23" x14ac:dyDescent="0.3">
      <c r="A46" s="49" t="s">
        <v>46</v>
      </c>
      <c r="B46" s="45">
        <v>5853520087</v>
      </c>
      <c r="C46" s="46" t="s">
        <v>126</v>
      </c>
      <c r="D46" s="47" t="s">
        <v>127</v>
      </c>
      <c r="E46" s="4">
        <v>1</v>
      </c>
      <c r="F46" s="4">
        <v>1</v>
      </c>
      <c r="G46" s="4">
        <v>1</v>
      </c>
      <c r="H46" s="4">
        <v>1</v>
      </c>
      <c r="I46" s="4">
        <v>1</v>
      </c>
      <c r="J46" s="4">
        <v>1</v>
      </c>
      <c r="K46" s="4">
        <v>1</v>
      </c>
      <c r="L46" s="4">
        <v>1</v>
      </c>
      <c r="M46" s="36">
        <f t="shared" si="6"/>
        <v>8</v>
      </c>
      <c r="N46" s="27">
        <f t="shared" si="7"/>
        <v>10</v>
      </c>
      <c r="O46" s="18"/>
      <c r="P46" s="23">
        <v>17</v>
      </c>
      <c r="Q46" s="25">
        <f t="shared" si="8"/>
        <v>34</v>
      </c>
      <c r="S46" s="23">
        <v>18</v>
      </c>
      <c r="T46" s="33">
        <f t="shared" si="9"/>
        <v>36</v>
      </c>
      <c r="V46" s="19">
        <f t="shared" si="10"/>
        <v>80</v>
      </c>
      <c r="W46" s="20" t="str">
        <f t="shared" si="11"/>
        <v>A</v>
      </c>
    </row>
    <row r="47" spans="1:23" x14ac:dyDescent="0.3">
      <c r="A47" s="50" t="s">
        <v>20</v>
      </c>
      <c r="B47" s="38">
        <v>5853520095</v>
      </c>
      <c r="C47" s="39" t="s">
        <v>38</v>
      </c>
      <c r="D47" s="40" t="s">
        <v>39</v>
      </c>
      <c r="E47" s="4">
        <v>1</v>
      </c>
      <c r="F47" s="4">
        <v>0</v>
      </c>
      <c r="G47" s="4">
        <v>1</v>
      </c>
      <c r="H47" s="4">
        <v>1</v>
      </c>
      <c r="I47" s="4">
        <v>1</v>
      </c>
      <c r="J47" s="4">
        <v>1</v>
      </c>
      <c r="K47" s="4">
        <v>1</v>
      </c>
      <c r="L47" s="4">
        <v>1</v>
      </c>
      <c r="M47" s="36">
        <f t="shared" si="6"/>
        <v>7</v>
      </c>
      <c r="N47" s="27">
        <f t="shared" si="7"/>
        <v>8.75</v>
      </c>
      <c r="O47" s="18"/>
      <c r="P47" s="23">
        <v>11</v>
      </c>
      <c r="Q47" s="25">
        <f t="shared" si="8"/>
        <v>22</v>
      </c>
      <c r="S47" s="23">
        <v>18</v>
      </c>
      <c r="T47" s="33">
        <f t="shared" si="9"/>
        <v>36</v>
      </c>
      <c r="V47" s="19">
        <f t="shared" si="10"/>
        <v>66.75</v>
      </c>
      <c r="W47" s="20" t="str">
        <f t="shared" si="11"/>
        <v>C+</v>
      </c>
    </row>
    <row r="48" spans="1:23" x14ac:dyDescent="0.3">
      <c r="A48" s="50" t="s">
        <v>43</v>
      </c>
      <c r="B48" s="38">
        <v>5853520111</v>
      </c>
      <c r="C48" s="39" t="s">
        <v>102</v>
      </c>
      <c r="D48" s="40" t="s">
        <v>128</v>
      </c>
      <c r="E48" s="4">
        <v>1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1</v>
      </c>
      <c r="M48" s="36">
        <f t="shared" si="6"/>
        <v>2</v>
      </c>
      <c r="N48" s="27">
        <f t="shared" si="7"/>
        <v>2.5</v>
      </c>
      <c r="O48" s="18"/>
      <c r="P48" s="23">
        <v>17</v>
      </c>
      <c r="Q48" s="25">
        <f t="shared" si="8"/>
        <v>34</v>
      </c>
      <c r="S48" s="23">
        <v>23</v>
      </c>
      <c r="T48" s="33">
        <f t="shared" si="9"/>
        <v>46</v>
      </c>
      <c r="V48" s="19">
        <f t="shared" si="10"/>
        <v>82.5</v>
      </c>
      <c r="W48" s="20" t="str">
        <f t="shared" si="11"/>
        <v>A</v>
      </c>
    </row>
    <row r="49" spans="1:23" x14ac:dyDescent="0.3">
      <c r="A49" s="50" t="s">
        <v>18</v>
      </c>
      <c r="B49" s="38">
        <v>5953020137</v>
      </c>
      <c r="C49" s="39" t="s">
        <v>129</v>
      </c>
      <c r="D49" s="40" t="s">
        <v>130</v>
      </c>
      <c r="E49" s="4">
        <v>1</v>
      </c>
      <c r="F49" s="4">
        <v>1</v>
      </c>
      <c r="G49" s="4">
        <v>1</v>
      </c>
      <c r="H49" s="4">
        <v>1</v>
      </c>
      <c r="I49" s="4">
        <v>1</v>
      </c>
      <c r="J49" s="4">
        <v>1</v>
      </c>
      <c r="K49" s="4">
        <v>1</v>
      </c>
      <c r="L49" s="4">
        <v>1</v>
      </c>
      <c r="M49" s="36">
        <f t="shared" si="6"/>
        <v>8</v>
      </c>
      <c r="N49" s="27">
        <f t="shared" si="7"/>
        <v>10</v>
      </c>
      <c r="O49" s="18"/>
      <c r="P49" s="23">
        <v>12</v>
      </c>
      <c r="Q49" s="25">
        <f t="shared" si="8"/>
        <v>24</v>
      </c>
      <c r="S49" s="23">
        <v>23</v>
      </c>
      <c r="T49" s="33">
        <f t="shared" si="9"/>
        <v>46</v>
      </c>
      <c r="V49" s="19">
        <f t="shared" si="10"/>
        <v>80</v>
      </c>
      <c r="W49" s="20" t="str">
        <f t="shared" si="11"/>
        <v>A</v>
      </c>
    </row>
    <row r="50" spans="1:23" x14ac:dyDescent="0.3">
      <c r="A50" s="50" t="s">
        <v>18</v>
      </c>
      <c r="B50" s="38">
        <v>5953020285</v>
      </c>
      <c r="C50" s="39" t="s">
        <v>131</v>
      </c>
      <c r="D50" s="40" t="s">
        <v>132</v>
      </c>
      <c r="E50" s="4">
        <v>1</v>
      </c>
      <c r="F50" s="4">
        <v>1</v>
      </c>
      <c r="G50" s="4">
        <v>1</v>
      </c>
      <c r="H50" s="4">
        <v>1</v>
      </c>
      <c r="I50" s="4">
        <v>1</v>
      </c>
      <c r="J50" s="4">
        <v>1</v>
      </c>
      <c r="K50" s="4">
        <v>0</v>
      </c>
      <c r="L50" s="4">
        <v>1</v>
      </c>
      <c r="M50" s="36">
        <f t="shared" si="6"/>
        <v>7</v>
      </c>
      <c r="N50" s="27">
        <f t="shared" si="7"/>
        <v>8.75</v>
      </c>
      <c r="O50" s="18"/>
      <c r="P50" s="23">
        <v>12</v>
      </c>
      <c r="Q50" s="25">
        <f t="shared" si="8"/>
        <v>24</v>
      </c>
      <c r="S50" s="23">
        <v>17</v>
      </c>
      <c r="T50" s="33">
        <f t="shared" si="9"/>
        <v>34</v>
      </c>
      <c r="V50" s="19">
        <f t="shared" si="10"/>
        <v>66.75</v>
      </c>
      <c r="W50" s="20" t="str">
        <f t="shared" si="11"/>
        <v>C+</v>
      </c>
    </row>
    <row r="51" spans="1:23" x14ac:dyDescent="0.3">
      <c r="A51" s="50" t="s">
        <v>14</v>
      </c>
      <c r="B51" s="38">
        <v>5953020376</v>
      </c>
      <c r="C51" s="39" t="s">
        <v>133</v>
      </c>
      <c r="D51" s="40" t="s">
        <v>134</v>
      </c>
      <c r="E51" s="4">
        <v>1</v>
      </c>
      <c r="F51" s="4">
        <v>1</v>
      </c>
      <c r="G51" s="4">
        <v>1</v>
      </c>
      <c r="H51" s="4">
        <v>1</v>
      </c>
      <c r="I51" s="4">
        <v>1</v>
      </c>
      <c r="J51" s="4">
        <v>1</v>
      </c>
      <c r="K51" s="4">
        <v>1</v>
      </c>
      <c r="L51" s="4">
        <v>1</v>
      </c>
      <c r="M51" s="36">
        <f t="shared" si="6"/>
        <v>8</v>
      </c>
      <c r="N51" s="27">
        <f t="shared" si="7"/>
        <v>10</v>
      </c>
      <c r="O51" s="18"/>
      <c r="P51" s="23">
        <v>19</v>
      </c>
      <c r="Q51" s="25">
        <f t="shared" si="8"/>
        <v>38</v>
      </c>
      <c r="S51" s="23">
        <v>23</v>
      </c>
      <c r="T51" s="33">
        <f t="shared" si="9"/>
        <v>46</v>
      </c>
      <c r="V51" s="19">
        <f t="shared" si="10"/>
        <v>94</v>
      </c>
      <c r="W51" s="20" t="str">
        <f t="shared" si="11"/>
        <v>A</v>
      </c>
    </row>
    <row r="52" spans="1:23" x14ac:dyDescent="0.3">
      <c r="A52" s="50" t="s">
        <v>14</v>
      </c>
      <c r="B52" s="38">
        <v>5953020392</v>
      </c>
      <c r="C52" s="39" t="s">
        <v>135</v>
      </c>
      <c r="D52" s="40" t="s">
        <v>136</v>
      </c>
      <c r="E52" s="4">
        <v>1</v>
      </c>
      <c r="F52" s="4">
        <v>1</v>
      </c>
      <c r="G52" s="4">
        <v>1</v>
      </c>
      <c r="H52" s="4">
        <v>1</v>
      </c>
      <c r="I52" s="4">
        <v>1</v>
      </c>
      <c r="J52" s="4">
        <v>1</v>
      </c>
      <c r="K52" s="4">
        <v>1</v>
      </c>
      <c r="L52" s="4">
        <v>1</v>
      </c>
      <c r="M52" s="36">
        <f t="shared" si="6"/>
        <v>8</v>
      </c>
      <c r="N52" s="27">
        <f t="shared" si="7"/>
        <v>10</v>
      </c>
      <c r="O52" s="18"/>
      <c r="P52" s="23">
        <v>19</v>
      </c>
      <c r="Q52" s="25">
        <f t="shared" si="8"/>
        <v>38</v>
      </c>
      <c r="S52" s="23">
        <v>24</v>
      </c>
      <c r="T52" s="33">
        <f t="shared" si="9"/>
        <v>48</v>
      </c>
      <c r="V52" s="19">
        <f t="shared" si="10"/>
        <v>96</v>
      </c>
      <c r="W52" s="20" t="str">
        <f t="shared" si="11"/>
        <v>A</v>
      </c>
    </row>
    <row r="53" spans="1:23" x14ac:dyDescent="0.3">
      <c r="A53" s="49" t="s">
        <v>16</v>
      </c>
      <c r="B53" s="45">
        <v>5953020418</v>
      </c>
      <c r="C53" s="46" t="s">
        <v>137</v>
      </c>
      <c r="D53" s="47" t="s">
        <v>138</v>
      </c>
      <c r="E53" s="4">
        <v>1</v>
      </c>
      <c r="F53" s="4">
        <v>0</v>
      </c>
      <c r="G53" s="4">
        <v>1</v>
      </c>
      <c r="H53" s="4">
        <v>1</v>
      </c>
      <c r="I53" s="4">
        <v>1</v>
      </c>
      <c r="J53" s="4">
        <v>1</v>
      </c>
      <c r="K53" s="4">
        <v>1</v>
      </c>
      <c r="L53" s="4">
        <v>1</v>
      </c>
      <c r="M53" s="36">
        <f t="shared" si="6"/>
        <v>7</v>
      </c>
      <c r="N53" s="27">
        <f t="shared" si="7"/>
        <v>8.75</v>
      </c>
      <c r="O53" s="18"/>
      <c r="P53" s="23">
        <v>13</v>
      </c>
      <c r="Q53" s="25">
        <f t="shared" si="8"/>
        <v>26</v>
      </c>
      <c r="S53" s="23">
        <v>22</v>
      </c>
      <c r="T53" s="33">
        <f t="shared" si="9"/>
        <v>44</v>
      </c>
      <c r="V53" s="19">
        <f t="shared" si="10"/>
        <v>78.75</v>
      </c>
      <c r="W53" s="20" t="str">
        <f t="shared" si="11"/>
        <v>B+</v>
      </c>
    </row>
    <row r="54" spans="1:23" x14ac:dyDescent="0.3">
      <c r="A54" s="50" t="s">
        <v>18</v>
      </c>
      <c r="B54" s="38">
        <v>5953020475</v>
      </c>
      <c r="C54" s="39" t="s">
        <v>139</v>
      </c>
      <c r="D54" s="40" t="s">
        <v>140</v>
      </c>
      <c r="E54" s="4">
        <v>1</v>
      </c>
      <c r="F54" s="4">
        <v>1</v>
      </c>
      <c r="G54" s="4">
        <v>1</v>
      </c>
      <c r="H54" s="4">
        <v>1</v>
      </c>
      <c r="I54" s="4">
        <v>1</v>
      </c>
      <c r="J54" s="4">
        <v>1</v>
      </c>
      <c r="K54" s="4">
        <v>1</v>
      </c>
      <c r="L54" s="4">
        <v>1</v>
      </c>
      <c r="M54" s="36">
        <f t="shared" si="6"/>
        <v>8</v>
      </c>
      <c r="N54" s="27">
        <f t="shared" si="7"/>
        <v>10</v>
      </c>
      <c r="O54" s="18"/>
      <c r="P54" s="23">
        <v>12</v>
      </c>
      <c r="Q54" s="25">
        <f t="shared" si="8"/>
        <v>24</v>
      </c>
      <c r="S54" s="23">
        <v>20</v>
      </c>
      <c r="T54" s="33">
        <f t="shared" si="9"/>
        <v>40</v>
      </c>
      <c r="V54" s="19">
        <f t="shared" si="10"/>
        <v>74</v>
      </c>
      <c r="W54" s="20" t="str">
        <f t="shared" si="11"/>
        <v>B</v>
      </c>
    </row>
    <row r="55" spans="1:23" x14ac:dyDescent="0.3">
      <c r="A55" s="50" t="s">
        <v>14</v>
      </c>
      <c r="B55" s="38">
        <v>6053020225</v>
      </c>
      <c r="C55" s="39" t="s">
        <v>141</v>
      </c>
      <c r="D55" s="40" t="s">
        <v>142</v>
      </c>
      <c r="E55" s="4">
        <v>1</v>
      </c>
      <c r="F55" s="4">
        <v>1</v>
      </c>
      <c r="G55" s="4">
        <v>1</v>
      </c>
      <c r="H55" s="4">
        <v>1</v>
      </c>
      <c r="I55" s="4">
        <v>1</v>
      </c>
      <c r="J55" s="4">
        <v>1</v>
      </c>
      <c r="K55" s="4">
        <v>1</v>
      </c>
      <c r="L55" s="4">
        <v>1</v>
      </c>
      <c r="M55" s="52">
        <f t="shared" si="6"/>
        <v>8</v>
      </c>
      <c r="N55" s="27">
        <f t="shared" si="7"/>
        <v>10</v>
      </c>
      <c r="O55" s="18"/>
      <c r="P55" s="23">
        <v>19</v>
      </c>
      <c r="Q55" s="25">
        <f t="shared" si="8"/>
        <v>38</v>
      </c>
      <c r="S55" s="23">
        <v>23</v>
      </c>
      <c r="T55" s="33">
        <f t="shared" si="9"/>
        <v>46</v>
      </c>
      <c r="V55" s="19">
        <f t="shared" si="10"/>
        <v>94</v>
      </c>
      <c r="W55" s="20" t="str">
        <f t="shared" si="11"/>
        <v>A</v>
      </c>
    </row>
    <row r="57" spans="1:23" x14ac:dyDescent="0.3">
      <c r="A57" s="56" t="s">
        <v>26</v>
      </c>
      <c r="B57" s="56"/>
      <c r="C57" s="56"/>
      <c r="D57" s="56"/>
    </row>
  </sheetData>
  <sortState ref="A5:AJ55">
    <sortCondition ref="B5:B55"/>
  </sortState>
  <mergeCells count="4">
    <mergeCell ref="V2:W2"/>
    <mergeCell ref="A57:D57"/>
    <mergeCell ref="S2:T2"/>
    <mergeCell ref="P2:Q2"/>
  </mergeCells>
  <phoneticPr fontId="5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30"/>
  <sheetViews>
    <sheetView topLeftCell="A2" zoomScale="90" zoomScaleNormal="90" workbookViewId="0">
      <selection activeCell="I35" sqref="I35"/>
    </sheetView>
  </sheetViews>
  <sheetFormatPr defaultRowHeight="14.4" x14ac:dyDescent="0.3"/>
  <cols>
    <col min="4" max="4" width="24.33203125" customWidth="1"/>
  </cols>
  <sheetData>
    <row r="4" spans="2:15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x14ac:dyDescent="0.3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2:15" x14ac:dyDescent="0.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x14ac:dyDescent="0.3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x14ac:dyDescent="0.3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x14ac:dyDescent="0.3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x14ac:dyDescent="0.3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5" thickBot="1" x14ac:dyDescent="0.3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8" x14ac:dyDescent="0.35">
      <c r="B14" s="12"/>
      <c r="C14" s="12"/>
      <c r="D14" s="1"/>
      <c r="E14" s="1"/>
      <c r="F14" s="1"/>
      <c r="G14" s="1"/>
      <c r="H14" s="1"/>
      <c r="I14" s="1"/>
      <c r="J14" s="1"/>
      <c r="K14" s="1"/>
      <c r="L14" s="1"/>
      <c r="M14" s="1"/>
      <c r="N14" s="60" t="s">
        <v>19</v>
      </c>
      <c r="O14" s="61"/>
    </row>
    <row r="15" spans="2:15" x14ac:dyDescent="0.3">
      <c r="B15" s="1"/>
      <c r="C15" s="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4"/>
      <c r="O15" s="15"/>
    </row>
    <row r="16" spans="2:15" x14ac:dyDescent="0.3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4" t="s">
        <v>18</v>
      </c>
      <c r="O16" s="15">
        <f>COUNTIF(Scores!W6:W55,"A")</f>
        <v>23</v>
      </c>
    </row>
    <row r="17" spans="2:15" x14ac:dyDescent="0.3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4" t="s">
        <v>17</v>
      </c>
      <c r="O17" s="15">
        <f>COUNTIF(Scores!W6:W55,"B+")</f>
        <v>5</v>
      </c>
    </row>
    <row r="18" spans="2:15" x14ac:dyDescent="0.3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4" t="s">
        <v>12</v>
      </c>
      <c r="O18" s="15">
        <f>COUNTIF(Scores!W6:W55,"B")</f>
        <v>5</v>
      </c>
    </row>
    <row r="19" spans="2:15" x14ac:dyDescent="0.3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4" t="s">
        <v>13</v>
      </c>
      <c r="O19" s="15">
        <f>COUNTIF(Scores!W6:W55,"C+")</f>
        <v>8</v>
      </c>
    </row>
    <row r="20" spans="2:15" x14ac:dyDescent="0.3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4" t="s">
        <v>14</v>
      </c>
      <c r="O20" s="15">
        <f>COUNTIF(Scores!W6:W55,"C")</f>
        <v>4</v>
      </c>
    </row>
    <row r="21" spans="2:15" x14ac:dyDescent="0.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4" t="s">
        <v>15</v>
      </c>
      <c r="O21" s="15">
        <f>COUNTIF(Scores!W6:W55,"D+")</f>
        <v>0</v>
      </c>
    </row>
    <row r="22" spans="2:15" x14ac:dyDescent="0.3">
      <c r="B22" s="1"/>
      <c r="C22" s="1"/>
      <c r="D22" s="7"/>
      <c r="E22" s="7"/>
      <c r="F22" s="7"/>
      <c r="G22" s="7"/>
      <c r="H22" s="7"/>
      <c r="I22" s="7"/>
      <c r="J22" s="7"/>
      <c r="K22" s="7"/>
      <c r="L22" s="7"/>
      <c r="M22" s="7"/>
      <c r="N22" s="14" t="s">
        <v>24</v>
      </c>
      <c r="O22" s="15">
        <f>COUNTIF(Scores!W6:W55,"D")</f>
        <v>2</v>
      </c>
    </row>
    <row r="23" spans="2:15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4" t="s">
        <v>16</v>
      </c>
      <c r="O23" s="15">
        <f>COUNTIF(Scores!W6:W55,"FAIL")</f>
        <v>3</v>
      </c>
    </row>
    <row r="24" spans="2:15" ht="15" thickBot="1" x14ac:dyDescent="0.3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6" t="s">
        <v>20</v>
      </c>
      <c r="O24" s="17">
        <f>COUNTIF(Scores!W6:W55,"I")</f>
        <v>0</v>
      </c>
    </row>
    <row r="25" spans="2:15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x14ac:dyDescent="0.3">
      <c r="B28" s="62" t="s">
        <v>23</v>
      </c>
      <c r="C28" s="63"/>
      <c r="D28" s="63"/>
      <c r="E28" s="63"/>
      <c r="F28" s="63"/>
      <c r="G28" s="63"/>
      <c r="H28" s="63"/>
      <c r="I28" s="63"/>
      <c r="J28" s="63"/>
      <c r="K28" s="64"/>
      <c r="L28" s="1"/>
      <c r="M28" s="1"/>
      <c r="N28" s="1"/>
      <c r="O28" s="1"/>
    </row>
    <row r="29" spans="2:15" x14ac:dyDescent="0.3">
      <c r="B29" s="1"/>
      <c r="N29" s="1"/>
      <c r="O29" s="1"/>
    </row>
    <row r="30" spans="2:15" x14ac:dyDescent="0.3">
      <c r="K30" s="1"/>
    </row>
  </sheetData>
  <mergeCells count="2">
    <mergeCell ref="N14:O14"/>
    <mergeCell ref="B28:K28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Results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</dc:creator>
  <cp:lastModifiedBy>Gareth Finch</cp:lastModifiedBy>
  <dcterms:created xsi:type="dcterms:W3CDTF">2009-12-15T00:51:19Z</dcterms:created>
  <dcterms:modified xsi:type="dcterms:W3CDTF">2018-04-10T06:29:54Z</dcterms:modified>
</cp:coreProperties>
</file>