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ret\Desktop\"/>
    </mc:Choice>
  </mc:AlternateContent>
  <bookViews>
    <workbookView xWindow="0" yWindow="0" windowWidth="12240" windowHeight="9192"/>
  </bookViews>
  <sheets>
    <sheet name="Scores" sheetId="1" r:id="rId1"/>
    <sheet name="Results summary" sheetId="2" r:id="rId2"/>
  </sheets>
  <definedNames>
    <definedName name="_xlnm._FilterDatabase" localSheetId="0" hidden="1">Scores!$A$6:$Y$26</definedName>
  </definedNames>
  <calcPr calcId="162913"/>
</workbook>
</file>

<file path=xl/calcChain.xml><?xml version="1.0" encoding="utf-8"?>
<calcChain xmlns="http://schemas.openxmlformats.org/spreadsheetml/2006/main">
  <c r="N23" i="1" l="1"/>
  <c r="O23" i="1" s="1"/>
  <c r="R23" i="1"/>
  <c r="U23" i="1"/>
  <c r="N24" i="1"/>
  <c r="O24" i="1" s="1"/>
  <c r="R24" i="1"/>
  <c r="U24" i="1"/>
  <c r="N26" i="1"/>
  <c r="O26" i="1" s="1"/>
  <c r="R26" i="1"/>
  <c r="U26" i="1"/>
  <c r="N9" i="1"/>
  <c r="O9" i="1" s="1"/>
  <c r="R9" i="1"/>
  <c r="U9" i="1"/>
  <c r="N10" i="1"/>
  <c r="O10" i="1" s="1"/>
  <c r="R10" i="1"/>
  <c r="U10" i="1"/>
  <c r="N5" i="1"/>
  <c r="O5" i="1" s="1"/>
  <c r="W5" i="1" s="1"/>
  <c r="R5" i="1"/>
  <c r="U5" i="1"/>
  <c r="N34" i="1"/>
  <c r="O34" i="1" s="1"/>
  <c r="R34" i="1"/>
  <c r="U34" i="1"/>
  <c r="N11" i="1"/>
  <c r="O11" i="1" s="1"/>
  <c r="R11" i="1"/>
  <c r="U11" i="1"/>
  <c r="N35" i="1"/>
  <c r="O35" i="1" s="1"/>
  <c r="R35" i="1"/>
  <c r="U35" i="1"/>
  <c r="N6" i="1"/>
  <c r="O6" i="1" s="1"/>
  <c r="R6" i="1"/>
  <c r="U6" i="1"/>
  <c r="N7" i="1"/>
  <c r="O7" i="1" s="1"/>
  <c r="R7" i="1"/>
  <c r="U7" i="1"/>
  <c r="N36" i="1"/>
  <c r="O36" i="1" s="1"/>
  <c r="R36" i="1"/>
  <c r="U36" i="1"/>
  <c r="N8" i="1"/>
  <c r="O8" i="1" s="1"/>
  <c r="R8" i="1"/>
  <c r="U8" i="1"/>
  <c r="N37" i="1"/>
  <c r="O37" i="1" s="1"/>
  <c r="R37" i="1"/>
  <c r="U37" i="1"/>
  <c r="N12" i="1"/>
  <c r="O12" i="1" s="1"/>
  <c r="R12" i="1"/>
  <c r="U12" i="1"/>
  <c r="N25" i="1"/>
  <c r="O25" i="1" s="1"/>
  <c r="R25" i="1"/>
  <c r="U25" i="1"/>
  <c r="N13" i="1"/>
  <c r="O13" i="1" s="1"/>
  <c r="R13" i="1"/>
  <c r="U13" i="1"/>
  <c r="N27" i="1"/>
  <c r="O27" i="1" s="1"/>
  <c r="R27" i="1"/>
  <c r="U27" i="1"/>
  <c r="N14" i="1"/>
  <c r="O14" i="1" s="1"/>
  <c r="R14" i="1"/>
  <c r="U14" i="1"/>
  <c r="N28" i="1"/>
  <c r="O28" i="1" s="1"/>
  <c r="R28" i="1"/>
  <c r="U28" i="1"/>
  <c r="N29" i="1"/>
  <c r="O29" i="1" s="1"/>
  <c r="R29" i="1"/>
  <c r="U29" i="1"/>
  <c r="N18" i="1"/>
  <c r="O18" i="1" s="1"/>
  <c r="R18" i="1"/>
  <c r="U18" i="1"/>
  <c r="N30" i="1"/>
  <c r="O30" i="1" s="1"/>
  <c r="R30" i="1"/>
  <c r="U30" i="1"/>
  <c r="N31" i="1"/>
  <c r="O31" i="1" s="1"/>
  <c r="R31" i="1"/>
  <c r="U31" i="1"/>
  <c r="N15" i="1"/>
  <c r="O15" i="1" s="1"/>
  <c r="R15" i="1"/>
  <c r="U15" i="1"/>
  <c r="N19" i="1"/>
  <c r="O19" i="1" s="1"/>
  <c r="R19" i="1"/>
  <c r="U19" i="1"/>
  <c r="N32" i="1"/>
  <c r="O32" i="1" s="1"/>
  <c r="R32" i="1"/>
  <c r="U32" i="1"/>
  <c r="N16" i="1"/>
  <c r="O16" i="1" s="1"/>
  <c r="R16" i="1"/>
  <c r="U16" i="1"/>
  <c r="N17" i="1"/>
  <c r="O17" i="1" s="1"/>
  <c r="R17" i="1"/>
  <c r="U17" i="1"/>
  <c r="N20" i="1"/>
  <c r="O20" i="1" s="1"/>
  <c r="R20" i="1"/>
  <c r="U20" i="1"/>
  <c r="N33" i="1"/>
  <c r="O33" i="1" s="1"/>
  <c r="R33" i="1"/>
  <c r="U33" i="1"/>
  <c r="N21" i="1"/>
  <c r="O21" i="1" s="1"/>
  <c r="R21" i="1"/>
  <c r="U21" i="1"/>
  <c r="R22" i="1"/>
  <c r="U22" i="1"/>
  <c r="N22" i="1"/>
  <c r="O22" i="1" s="1"/>
  <c r="W16" i="1" l="1"/>
  <c r="X16" i="1" s="1"/>
  <c r="W21" i="1"/>
  <c r="X21" i="1" s="1"/>
  <c r="W20" i="1"/>
  <c r="X20" i="1" s="1"/>
  <c r="W14" i="1"/>
  <c r="X14" i="1" s="1"/>
  <c r="W17" i="1"/>
  <c r="X17" i="1" s="1"/>
  <c r="W15" i="1"/>
  <c r="X15" i="1" s="1"/>
  <c r="W30" i="1"/>
  <c r="X30" i="1" s="1"/>
  <c r="W13" i="1"/>
  <c r="X13" i="1" s="1"/>
  <c r="W12" i="1"/>
  <c r="X12" i="1" s="1"/>
  <c r="W7" i="1"/>
  <c r="X7" i="1" s="1"/>
  <c r="W35" i="1"/>
  <c r="X35" i="1" s="1"/>
  <c r="W34" i="1"/>
  <c r="X34" i="1" s="1"/>
  <c r="W10" i="1"/>
  <c r="X10" i="1" s="1"/>
  <c r="W26" i="1"/>
  <c r="X26" i="1" s="1"/>
  <c r="W23" i="1"/>
  <c r="X23" i="1" s="1"/>
  <c r="W33" i="1"/>
  <c r="X33" i="1" s="1"/>
  <c r="W32" i="1"/>
  <c r="X32" i="1" s="1"/>
  <c r="W29" i="1"/>
  <c r="X29" i="1" s="1"/>
  <c r="W8" i="1"/>
  <c r="X8" i="1" s="1"/>
  <c r="W19" i="1"/>
  <c r="X19" i="1" s="1"/>
  <c r="W31" i="1"/>
  <c r="X31" i="1" s="1"/>
  <c r="W18" i="1"/>
  <c r="X18" i="1" s="1"/>
  <c r="W28" i="1"/>
  <c r="X28" i="1" s="1"/>
  <c r="W27" i="1"/>
  <c r="X27" i="1" s="1"/>
  <c r="W25" i="1"/>
  <c r="X25" i="1" s="1"/>
  <c r="W37" i="1"/>
  <c r="X37" i="1" s="1"/>
  <c r="W36" i="1"/>
  <c r="X36" i="1" s="1"/>
  <c r="W6" i="1"/>
  <c r="X6" i="1" s="1"/>
  <c r="W11" i="1"/>
  <c r="X11" i="1" s="1"/>
  <c r="X5" i="1"/>
  <c r="W9" i="1"/>
  <c r="X9" i="1" s="1"/>
  <c r="W24" i="1"/>
  <c r="X24" i="1" s="1"/>
  <c r="W22" i="1"/>
  <c r="X22" i="1" s="1"/>
  <c r="O24" i="2" l="1"/>
  <c r="O18" i="2"/>
  <c r="O23" i="2"/>
  <c r="O17" i="2"/>
  <c r="O22" i="2"/>
  <c r="O16" i="2"/>
  <c r="O21" i="2"/>
  <c r="O20" i="2"/>
  <c r="O19" i="2"/>
</calcChain>
</file>

<file path=xl/sharedStrings.xml><?xml version="1.0" encoding="utf-8"?>
<sst xmlns="http://schemas.openxmlformats.org/spreadsheetml/2006/main" count="141" uniqueCount="108">
  <si>
    <t>Group</t>
  </si>
  <si>
    <t>Last Name</t>
  </si>
  <si>
    <t>Attendance</t>
  </si>
  <si>
    <t>Final score</t>
  </si>
  <si>
    <t>L1</t>
  </si>
  <si>
    <t>L2</t>
  </si>
  <si>
    <t>L3</t>
  </si>
  <si>
    <t>L4</t>
  </si>
  <si>
    <t>L5</t>
  </si>
  <si>
    <t>Grade</t>
  </si>
  <si>
    <t>/100</t>
  </si>
  <si>
    <t>B</t>
  </si>
  <si>
    <t>C+</t>
  </si>
  <si>
    <t>C</t>
  </si>
  <si>
    <t>D+</t>
  </si>
  <si>
    <t>F</t>
  </si>
  <si>
    <t>B+</t>
  </si>
  <si>
    <t>A</t>
  </si>
  <si>
    <t>RESULTS</t>
  </si>
  <si>
    <t>I</t>
  </si>
  <si>
    <t>Total</t>
  </si>
  <si>
    <t xml:space="preserve"> %</t>
  </si>
  <si>
    <t>Score of 0.5 or above will be rounded up to the next score if it results in a higher grade</t>
  </si>
  <si>
    <t>D</t>
  </si>
  <si>
    <t>ID</t>
  </si>
  <si>
    <r>
      <t xml:space="preserve">            See </t>
    </r>
    <r>
      <rPr>
        <b/>
        <i/>
        <sz val="11"/>
        <color indexed="8"/>
        <rFont val="Calibri"/>
        <family val="2"/>
      </rPr>
      <t>Results Summary</t>
    </r>
    <r>
      <rPr>
        <b/>
        <sz val="11"/>
        <color indexed="8"/>
        <rFont val="Calibri"/>
        <family val="2"/>
      </rPr>
      <t xml:space="preserve"> below for analysis</t>
    </r>
  </si>
  <si>
    <t>Raw Score</t>
  </si>
  <si>
    <t>%</t>
  </si>
  <si>
    <t>First name (s)</t>
  </si>
  <si>
    <t>Exam</t>
  </si>
  <si>
    <t>/20</t>
  </si>
  <si>
    <t>Score out of 20</t>
  </si>
  <si>
    <t>L6</t>
  </si>
  <si>
    <t>L7</t>
  </si>
  <si>
    <t>L8</t>
  </si>
  <si>
    <t>/30</t>
  </si>
  <si>
    <t>L9</t>
  </si>
  <si>
    <t>/25</t>
  </si>
  <si>
    <t>/9</t>
  </si>
  <si>
    <t>JUNELLE LICOM</t>
  </si>
  <si>
    <t>DORIAS</t>
  </si>
  <si>
    <t>GUNTAPON</t>
  </si>
  <si>
    <t>SANJAISRI</t>
  </si>
  <si>
    <t>KETSIRI</t>
  </si>
  <si>
    <t>SINTHOPWICHANON</t>
  </si>
  <si>
    <t>TADAPA</t>
  </si>
  <si>
    <t>SIRIPAK</t>
  </si>
  <si>
    <t>ALP</t>
  </si>
  <si>
    <t>KOCAK</t>
  </si>
  <si>
    <t>BAHAREH</t>
  </si>
  <si>
    <t>TAGHIZADEH KAMALABADI</t>
  </si>
  <si>
    <t>CHRISTOPHER</t>
  </si>
  <si>
    <t>BAILEY</t>
  </si>
  <si>
    <t>ENGIN ARAS</t>
  </si>
  <si>
    <t>EVA KAREN</t>
  </si>
  <si>
    <t>MURRING</t>
  </si>
  <si>
    <t>JINHYUK</t>
  </si>
  <si>
    <t>CHOI</t>
  </si>
  <si>
    <t>JORDAN</t>
  </si>
  <si>
    <t>BUXTON</t>
  </si>
  <si>
    <t>PELLATT</t>
  </si>
  <si>
    <t>JONES KAYODE</t>
  </si>
  <si>
    <t>KAKYIRE</t>
  </si>
  <si>
    <t>NIALL</t>
  </si>
  <si>
    <t>DEVITT</t>
  </si>
  <si>
    <t xml:space="preserve">RACHEN </t>
  </si>
  <si>
    <t>PANDEY</t>
  </si>
  <si>
    <t>THAE PWINT PHYU</t>
  </si>
  <si>
    <t>THANANAT</t>
  </si>
  <si>
    <t>SETTHEETHAVORN</t>
  </si>
  <si>
    <t xml:space="preserve">MA REENA </t>
  </si>
  <si>
    <t>HONG</t>
  </si>
  <si>
    <t>ZHANG</t>
  </si>
  <si>
    <t xml:space="preserve">LALITA </t>
  </si>
  <si>
    <t>KITTISILPA</t>
  </si>
  <si>
    <t>RIJA</t>
  </si>
  <si>
    <t>RAZAFIARINOSY</t>
  </si>
  <si>
    <t>RUJIRA</t>
  </si>
  <si>
    <t>SREEPANARAT</t>
  </si>
  <si>
    <t>ANDREW</t>
  </si>
  <si>
    <t>SMITH</t>
  </si>
  <si>
    <t>CHAYAWIN</t>
  </si>
  <si>
    <t>CHOMNGAM</t>
  </si>
  <si>
    <t>CHONLADA</t>
  </si>
  <si>
    <t>CHAMNAN</t>
  </si>
  <si>
    <t>DONNA RISA</t>
  </si>
  <si>
    <t>BATIAO</t>
  </si>
  <si>
    <t>JUSTIN OLIVER</t>
  </si>
  <si>
    <t>PORTER</t>
  </si>
  <si>
    <t>MASARAT</t>
  </si>
  <si>
    <t>PHUWAPHATSIRACHOK</t>
  </si>
  <si>
    <t>MORNE</t>
  </si>
  <si>
    <t>GROENEWALD</t>
  </si>
  <si>
    <t>NUNNAPAT</t>
  </si>
  <si>
    <t>SAISIM</t>
  </si>
  <si>
    <t>PEYMAN</t>
  </si>
  <si>
    <t>GOLCHIN</t>
  </si>
  <si>
    <t>PICHAYANITH</t>
  </si>
  <si>
    <t>HONGTHAMAWAT</t>
  </si>
  <si>
    <t>PIYALAK</t>
  </si>
  <si>
    <t>SIRIPEE</t>
  </si>
  <si>
    <t>BAKHTIARI</t>
  </si>
  <si>
    <t>JOSEPH</t>
  </si>
  <si>
    <t>E</t>
  </si>
  <si>
    <t>G</t>
  </si>
  <si>
    <t>H</t>
  </si>
  <si>
    <t>Poster Project</t>
  </si>
  <si>
    <t>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</si>
</sst>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8"/>
      <name val="Calibri"/>
      <family val="2"/>
    </font>
    <font>
      <b/>
      <sz val="16"/>
      <name val="Cordia New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Times New Roman"/>
      <family val="1"/>
    </font>
    <font>
      <b/>
      <sz val="11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Tahoma"/>
      <family val="2"/>
      <charset val="22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2" borderId="1" applyBorder="0">
      <protection locked="0"/>
    </xf>
    <xf numFmtId="0" fontId="19" fillId="0" borderId="0"/>
    <xf numFmtId="0" fontId="19" fillId="0" borderId="0"/>
    <xf numFmtId="0" fontId="20" fillId="0" borderId="0"/>
  </cellStyleXfs>
  <cellXfs count="5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6" fontId="7" fillId="3" borderId="2" xfId="0" applyNumberFormat="1" applyFont="1" applyFill="1" applyBorder="1" applyAlignment="1" applyProtection="1">
      <alignment wrapText="1"/>
      <protection locked="0"/>
    </xf>
    <xf numFmtId="0" fontId="3" fillId="3" borderId="2" xfId="0" applyFont="1" applyFill="1" applyBorder="1" applyAlignment="1" applyProtection="1">
      <alignment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9" fillId="4" borderId="0" xfId="0" applyFont="1" applyFill="1" applyProtection="1">
      <protection locked="0"/>
    </xf>
    <xf numFmtId="16" fontId="7" fillId="3" borderId="4" xfId="0" applyNumberFormat="1" applyFont="1" applyFill="1" applyBorder="1" applyAlignment="1" applyProtection="1">
      <alignment wrapText="1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center"/>
      <protection locked="0"/>
    </xf>
    <xf numFmtId="0" fontId="11" fillId="4" borderId="0" xfId="0" applyFont="1" applyFill="1"/>
    <xf numFmtId="164" fontId="4" fillId="3" borderId="2" xfId="0" applyNumberFormat="1" applyFont="1" applyFill="1" applyBorder="1" applyAlignment="1" applyProtection="1">
      <alignment horizontal="center"/>
    </xf>
    <xf numFmtId="0" fontId="4" fillId="3" borderId="2" xfId="0" applyFont="1" applyFill="1" applyBorder="1" applyAlignment="1">
      <alignment horizontal="center"/>
    </xf>
    <xf numFmtId="16" fontId="15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9" borderId="2" xfId="0" applyFont="1" applyFill="1" applyBorder="1" applyAlignment="1">
      <alignment horizontal="center" vertical="center"/>
    </xf>
    <xf numFmtId="0" fontId="11" fillId="9" borderId="2" xfId="0" applyFont="1" applyFill="1" applyBorder="1" applyAlignment="1" applyProtection="1">
      <alignment horizontal="center"/>
    </xf>
    <xf numFmtId="0" fontId="10" fillId="10" borderId="2" xfId="0" applyFont="1" applyFill="1" applyBorder="1" applyAlignment="1">
      <alignment horizontal="center" vertical="center"/>
    </xf>
    <xf numFmtId="0" fontId="11" fillId="10" borderId="2" xfId="0" applyFont="1" applyFill="1" applyBorder="1" applyAlignment="1" applyProtection="1">
      <alignment horizontal="center"/>
    </xf>
    <xf numFmtId="14" fontId="7" fillId="10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10" borderId="2" xfId="0" applyNumberFormat="1" applyFont="1" applyFill="1" applyBorder="1" applyAlignment="1" applyProtection="1">
      <alignment horizontal="center" wrapText="1"/>
    </xf>
    <xf numFmtId="0" fontId="17" fillId="2" borderId="1" xfId="0" applyFont="1" applyFill="1" applyBorder="1" applyAlignment="1" applyProtection="1">
      <protection locked="0"/>
    </xf>
    <xf numFmtId="0" fontId="17" fillId="6" borderId="5" xfId="0" applyFont="1" applyFill="1" applyBorder="1" applyAlignment="1" applyProtection="1">
      <alignment horizontal="center"/>
      <protection locked="0"/>
    </xf>
    <xf numFmtId="0" fontId="16" fillId="8" borderId="2" xfId="0" applyFont="1" applyFill="1" applyBorder="1" applyAlignment="1" applyProtection="1">
      <alignment horizontal="center"/>
      <protection locked="0"/>
    </xf>
    <xf numFmtId="0" fontId="18" fillId="0" borderId="0" xfId="0" applyFont="1"/>
    <xf numFmtId="164" fontId="11" fillId="10" borderId="2" xfId="0" applyNumberFormat="1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0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1" fillId="11" borderId="13" xfId="0" applyFont="1" applyFill="1" applyBorder="1" applyAlignment="1" applyProtection="1">
      <alignment horizontal="center"/>
      <protection locked="0"/>
    </xf>
    <xf numFmtId="0" fontId="1" fillId="11" borderId="13" xfId="0" applyFont="1" applyFill="1" applyBorder="1" applyProtection="1">
      <protection locked="0"/>
    </xf>
    <xf numFmtId="0" fontId="1" fillId="11" borderId="13" xfId="0" applyFont="1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3" fillId="5" borderId="2" xfId="0" applyNumberFormat="1" applyFont="1" applyFill="1" applyBorder="1" applyAlignment="1" applyProtection="1">
      <alignment horizontal="center" wrapText="1"/>
    </xf>
    <xf numFmtId="0" fontId="1" fillId="9" borderId="13" xfId="0" applyFont="1" applyFill="1" applyBorder="1" applyAlignment="1" applyProtection="1">
      <alignment horizontal="center"/>
      <protection locked="0"/>
    </xf>
    <xf numFmtId="0" fontId="1" fillId="9" borderId="13" xfId="0" applyFont="1" applyFill="1" applyBorder="1" applyProtection="1">
      <protection locked="0"/>
    </xf>
    <xf numFmtId="0" fontId="1" fillId="9" borderId="13" xfId="0" applyFont="1" applyFill="1" applyBorder="1" applyAlignment="1" applyProtection="1">
      <alignment horizontal="left"/>
      <protection locked="0"/>
    </xf>
    <xf numFmtId="0" fontId="1" fillId="12" borderId="2" xfId="0" applyFont="1" applyFill="1" applyBorder="1" applyAlignment="1">
      <alignment horizontal="center"/>
    </xf>
    <xf numFmtId="0" fontId="17" fillId="8" borderId="1" xfId="0" applyFont="1" applyFill="1" applyBorder="1" applyAlignment="1" applyProtection="1">
      <alignment horizontal="center"/>
      <protection locked="0"/>
    </xf>
    <xf numFmtId="0" fontId="18" fillId="0" borderId="4" xfId="0" applyFont="1" applyBorder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7" fillId="2" borderId="1" xfId="1" applyFont="1" applyBorder="1" applyAlignment="1">
      <alignment horizontal="center"/>
      <protection locked="0"/>
    </xf>
    <xf numFmtId="0" fontId="0" fillId="0" borderId="4" xfId="0" applyBorder="1" applyAlignment="1">
      <alignment horizontal="center"/>
    </xf>
    <xf numFmtId="0" fontId="13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11" fillId="7" borderId="1" xfId="0" applyFont="1" applyFill="1" applyBorder="1" applyAlignment="1" applyProtection="1">
      <alignment horizontal="center"/>
      <protection locked="0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</cellXfs>
  <cellStyles count="5">
    <cellStyle name="Normal" xfId="0" builtinId="0"/>
    <cellStyle name="Normal 2" xfId="3"/>
    <cellStyle name="Normal 3" xfId="2"/>
    <cellStyle name="Normal 7" xfId="4"/>
    <cellStyle name="Style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42793791574294"/>
          <c:y val="0.24000029296910771"/>
          <c:w val="0.53991130820399114"/>
          <c:h val="0.76000092773550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30"/>
          <c:dPt>
            <c:idx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749-4B14-BEA9-B55B843B1C59}"/>
              </c:ext>
            </c:extLst>
          </c:dPt>
          <c:dLbls>
            <c:dLbl>
              <c:idx val="0"/>
              <c:layout>
                <c:manualLayout>
                  <c:x val="4.9784606883654034E-2"/>
                  <c:y val="1.47989202771454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49-4B14-BEA9-B55B843B1C59}"/>
                </c:ext>
              </c:extLst>
            </c:dLbl>
            <c:dLbl>
              <c:idx val="1"/>
              <c:layout>
                <c:manualLayout>
                  <c:x val="1.1008745364319494E-4"/>
                  <c:y val="5.76156534935502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49-4B14-BEA9-B55B843B1C59}"/>
                </c:ext>
              </c:extLst>
            </c:dLbl>
            <c:dLbl>
              <c:idx val="2"/>
              <c:layout>
                <c:manualLayout>
                  <c:x val="-3.5808884213360012E-3"/>
                  <c:y val="1.08168824868455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49-4B14-BEA9-B55B843B1C59}"/>
                </c:ext>
              </c:extLst>
            </c:dLbl>
            <c:dLbl>
              <c:idx val="3"/>
              <c:layout>
                <c:manualLayout>
                  <c:x val="-1.1164596328292973E-2"/>
                  <c:y val="3.585724770185760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49-4B14-BEA9-B55B843B1C59}"/>
                </c:ext>
              </c:extLst>
            </c:dLbl>
            <c:dLbl>
              <c:idx val="4"/>
              <c:layout>
                <c:manualLayout>
                  <c:x val="-2.2165265779024917E-2"/>
                  <c:y val="2.1742483611349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49-4B14-BEA9-B55B843B1C59}"/>
                </c:ext>
              </c:extLst>
            </c:dLbl>
            <c:dLbl>
              <c:idx val="5"/>
              <c:layout>
                <c:manualLayout>
                  <c:x val="-2.4973275101746052E-2"/>
                  <c:y val="-8.81302633379358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49-4B14-BEA9-B55B843B1C59}"/>
                </c:ext>
              </c:extLst>
            </c:dLbl>
            <c:dLbl>
              <c:idx val="6"/>
              <c:layout>
                <c:manualLayout>
                  <c:x val="1.5439871635478861E-2"/>
                  <c:y val="-0.1355154183926072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49-4B14-BEA9-B55B843B1C59}"/>
                </c:ext>
              </c:extLst>
            </c:dLbl>
            <c:dLbl>
              <c:idx val="7"/>
              <c:layout>
                <c:manualLayout>
                  <c:x val="7.8374261921713914E-2"/>
                  <c:y val="-6.6349466980134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49-4B14-BEA9-B55B843B1C5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'Results summary'!$N$16:$N$23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cat>
          <c:val>
            <c:numRef>
              <c:f>'Results summary'!$O$16:$O$23</c:f>
              <c:numCache>
                <c:formatCode>General</c:formatCode>
                <c:ptCount val="8"/>
                <c:pt idx="0">
                  <c:v>17</c:v>
                </c:pt>
                <c:pt idx="1">
                  <c:v>6</c:v>
                </c:pt>
                <c:pt idx="2">
                  <c:v>8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749-4B14-BEA9-B55B843B1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72288635986128"/>
          <c:y val="9.2499906705974549E-2"/>
          <c:w val="6.0975697875822514E-2"/>
          <c:h val="0.82000099513627167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6"/>
          </a:solidFill>
          <a:prstDash val="solid"/>
        </a:ln>
        <a:effectLst/>
      </c:spPr>
      <c:txPr>
        <a:bodyPr/>
        <a:lstStyle/>
        <a:p>
          <a:pPr>
            <a:defRPr lang="en-US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548355</xdr:colOff>
      <xdr:row>40</xdr:row>
      <xdr:rowOff>50072</xdr:rowOff>
    </xdr:from>
    <xdr:to>
      <xdr:col>1</xdr:col>
      <xdr:colOff>548355</xdr:colOff>
      <xdr:row>43</xdr:row>
      <xdr:rowOff>135797</xdr:rowOff>
    </xdr:to>
    <xdr:cxnSp macro="">
      <xdr:nvCxnSpPr>
        <xdr:cNvPr id="3" name="Straight Arrow Connector 2"/>
        <xdr:cNvCxnSpPr/>
      </xdr:nvCxnSpPr>
      <xdr:spPr>
        <a:xfrm>
          <a:off x="1326920" y="25353442"/>
          <a:ext cx="0" cy="657225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19050</xdr:rowOff>
    </xdr:from>
    <xdr:to>
      <xdr:col>10</xdr:col>
      <xdr:colOff>571500</xdr:colOff>
      <xdr:row>25</xdr:row>
      <xdr:rowOff>161925</xdr:rowOff>
    </xdr:to>
    <xdr:graphicFrame macro="">
      <xdr:nvGraphicFramePr>
        <xdr:cNvPr id="206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0.13893</cdr:x>
      <cdr:y>0.01528</cdr:y>
    </cdr:from>
    <cdr:to>
      <cdr:x>0.78809</cdr:x>
      <cdr:y>0.18181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85309" y="61532"/>
          <a:ext cx="4603750" cy="6706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1">
            <a:lnSpc>
              <a:spcPts val="1900"/>
            </a:lnSpc>
            <a:defRPr sz="1000"/>
          </a:pPr>
          <a:r>
            <a:rPr lang="en-US" sz="1600" b="1" i="0" u="sng" strike="noStrike">
              <a:solidFill>
                <a:srgbClr val="000000"/>
              </a:solidFill>
              <a:latin typeface="Calibri"/>
            </a:rPr>
            <a:t>ENG 3705</a:t>
          </a:r>
          <a:r>
            <a:rPr lang="en-US" sz="1600" b="1" i="0" u="sng" strike="noStrike" baseline="0">
              <a:solidFill>
                <a:srgbClr val="000000"/>
              </a:solidFill>
              <a:latin typeface="Calibri"/>
            </a:rPr>
            <a:t> Romantic English </a:t>
          </a:r>
          <a:r>
            <a:rPr lang="en-US" sz="1600" b="1" i="0" u="sng" strike="noStrike">
              <a:solidFill>
                <a:srgbClr val="000000"/>
              </a:solidFill>
              <a:latin typeface="Calibri"/>
            </a:rPr>
            <a:t>(2018) Class Results</a:t>
          </a:r>
        </a:p>
        <a:p xmlns:a="http://schemas.openxmlformats.org/drawingml/2006/main">
          <a:pPr algn="ctr" rtl="1">
            <a:lnSpc>
              <a:spcPts val="1900"/>
            </a:lnSpc>
            <a:defRPr sz="1000"/>
          </a:pPr>
          <a:endParaRPr lang="en-US" sz="1600" b="1" i="0" u="sng" strike="noStrike">
            <a:solidFill>
              <a:srgbClr val="000000"/>
            </a:solidFill>
            <a:latin typeface="Calibri"/>
          </a:endParaRPr>
        </a:p>
        <a:p xmlns:a="http://schemas.openxmlformats.org/drawingml/2006/main">
          <a:pPr algn="ctr" rtl="1">
            <a:lnSpc>
              <a:spcPts val="1800"/>
            </a:lnSpc>
            <a:defRPr sz="1000"/>
          </a:pPr>
          <a:r>
            <a:rPr lang="en-US" sz="1600" b="0" i="0" strike="noStrike">
              <a:solidFill>
                <a:srgbClr val="000000"/>
              </a:solidFill>
              <a:latin typeface="Calibri"/>
            </a:rPr>
            <a:t>-a graphical representation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0"/>
  <sheetViews>
    <sheetView tabSelected="1" zoomScale="110" zoomScaleNormal="110" workbookViewId="0">
      <pane xSplit="4" topLeftCell="P1" activePane="topRight" state="frozen"/>
      <selection pane="topRight" activeCell="R14" sqref="R14"/>
    </sheetView>
  </sheetViews>
  <sheetFormatPr defaultColWidth="9.109375" defaultRowHeight="14.4" x14ac:dyDescent="0.3"/>
  <cols>
    <col min="1" max="1" width="11.6640625" style="2" bestFit="1" customWidth="1"/>
    <col min="2" max="2" width="16.5546875" style="2" customWidth="1"/>
    <col min="3" max="3" width="23.88671875" style="1" bestFit="1" customWidth="1"/>
    <col min="4" max="4" width="25.6640625" style="1" bestFit="1" customWidth="1"/>
    <col min="5" max="5" width="3.88671875" style="1" customWidth="1"/>
    <col min="6" max="13" width="3.6640625" style="1" customWidth="1"/>
    <col min="14" max="14" width="5.88671875" style="1" bestFit="1" customWidth="1"/>
    <col min="15" max="15" width="5.6640625" style="1" bestFit="1" customWidth="1"/>
    <col min="16" max="16" width="2.33203125" customWidth="1"/>
    <col min="17" max="17" width="15.109375" bestFit="1" customWidth="1"/>
    <col min="18" max="18" width="13.6640625" customWidth="1"/>
    <col min="19" max="19" width="2.33203125" customWidth="1"/>
    <col min="20" max="21" width="12.6640625" customWidth="1"/>
    <col min="22" max="22" width="2.33203125" customWidth="1"/>
    <col min="23" max="23" width="11.6640625" style="1" bestFit="1" customWidth="1"/>
    <col min="24" max="24" width="7.88671875" style="1" customWidth="1"/>
    <col min="25" max="25" width="74.6640625" style="1" bestFit="1" customWidth="1"/>
    <col min="26" max="26" width="7.88671875" style="1" bestFit="1" customWidth="1"/>
    <col min="27" max="27" width="18.33203125" style="1" customWidth="1"/>
    <col min="28" max="28" width="34" style="1" customWidth="1"/>
    <col min="29" max="29" width="17.6640625" style="1" customWidth="1"/>
    <col min="30" max="36" width="9.109375" style="1"/>
    <col min="37" max="37" width="6.88671875" style="1" customWidth="1"/>
    <col min="38" max="16384" width="9.109375" style="1"/>
  </cols>
  <sheetData>
    <row r="2" spans="1:24" ht="15.6" x14ac:dyDescent="0.3">
      <c r="A2" s="29" t="s">
        <v>0</v>
      </c>
      <c r="B2" s="29" t="s">
        <v>24</v>
      </c>
      <c r="C2" s="29" t="s">
        <v>28</v>
      </c>
      <c r="D2" s="29" t="s">
        <v>1</v>
      </c>
      <c r="E2" s="28" t="s">
        <v>2</v>
      </c>
      <c r="F2" s="5"/>
      <c r="G2" s="43"/>
      <c r="H2" s="5"/>
      <c r="I2" s="5"/>
      <c r="J2" s="5"/>
      <c r="K2" s="5"/>
      <c r="L2" s="5"/>
      <c r="M2" s="5"/>
      <c r="N2" s="5"/>
      <c r="O2" s="6"/>
      <c r="Q2" s="52" t="s">
        <v>106</v>
      </c>
      <c r="R2" s="53"/>
      <c r="T2" s="52" t="s">
        <v>29</v>
      </c>
      <c r="U2" s="50"/>
      <c r="V2" s="31"/>
      <c r="W2" s="49" t="s">
        <v>3</v>
      </c>
      <c r="X2" s="50"/>
    </row>
    <row r="3" spans="1:24" ht="23.4" x14ac:dyDescent="0.6">
      <c r="A3" s="9"/>
      <c r="B3" s="9"/>
      <c r="C3" s="10"/>
      <c r="D3" s="11"/>
      <c r="E3" s="8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32</v>
      </c>
      <c r="K3" s="3" t="s">
        <v>33</v>
      </c>
      <c r="L3" s="3" t="s">
        <v>34</v>
      </c>
      <c r="M3" s="3" t="s">
        <v>36</v>
      </c>
      <c r="N3" s="21" t="s">
        <v>20</v>
      </c>
      <c r="O3" s="26" t="s">
        <v>21</v>
      </c>
      <c r="Q3" s="24" t="s">
        <v>31</v>
      </c>
      <c r="R3" s="24" t="s">
        <v>27</v>
      </c>
      <c r="T3" s="22" t="s">
        <v>26</v>
      </c>
      <c r="U3" s="24" t="s">
        <v>27</v>
      </c>
      <c r="W3" s="30" t="s">
        <v>3</v>
      </c>
      <c r="X3" s="30" t="s">
        <v>9</v>
      </c>
    </row>
    <row r="4" spans="1:24" x14ac:dyDescent="0.3">
      <c r="A4" s="37"/>
      <c r="B4" s="37"/>
      <c r="C4" s="38"/>
      <c r="D4" s="38"/>
      <c r="E4" s="36"/>
      <c r="F4" s="36"/>
      <c r="G4" s="36"/>
      <c r="H4" s="36"/>
      <c r="I4" s="36"/>
      <c r="J4" s="36"/>
      <c r="K4" s="36"/>
      <c r="L4" s="36"/>
      <c r="M4" s="36"/>
      <c r="N4" s="39" t="s">
        <v>38</v>
      </c>
      <c r="O4" s="33" t="s">
        <v>30</v>
      </c>
      <c r="Q4" s="35" t="s">
        <v>30</v>
      </c>
      <c r="R4" s="35" t="s">
        <v>35</v>
      </c>
      <c r="T4" s="35" t="s">
        <v>37</v>
      </c>
      <c r="U4" s="35" t="s">
        <v>107</v>
      </c>
      <c r="W4" s="33" t="s">
        <v>10</v>
      </c>
      <c r="X4" s="34"/>
    </row>
    <row r="5" spans="1:24" x14ac:dyDescent="0.3">
      <c r="A5" s="48" t="s">
        <v>17</v>
      </c>
      <c r="B5" s="40">
        <v>5853022043</v>
      </c>
      <c r="C5" s="41" t="s">
        <v>51</v>
      </c>
      <c r="D5" s="42" t="s">
        <v>52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4">
        <f t="shared" ref="N5:N37" si="0">SUM(E5:M5)</f>
        <v>9</v>
      </c>
      <c r="O5" s="27">
        <f t="shared" ref="O5:O37" si="1">N5/9*20</f>
        <v>20</v>
      </c>
      <c r="P5" s="18"/>
      <c r="Q5" s="23">
        <v>15.5</v>
      </c>
      <c r="R5" s="25">
        <f t="shared" ref="R5:R37" si="2">Q5/20*30</f>
        <v>23.25</v>
      </c>
      <c r="S5" s="18"/>
      <c r="T5" s="23">
        <v>21</v>
      </c>
      <c r="U5" s="32">
        <f t="shared" ref="U5:U37" si="3">T5/25*50</f>
        <v>42</v>
      </c>
      <c r="W5" s="19">
        <f t="shared" ref="W5:W37" si="4">O5+R5+U5</f>
        <v>85.25</v>
      </c>
      <c r="X5" s="20" t="str">
        <f t="shared" ref="X5:X37" si="5">IF(W5&gt;=79.5,"A",IF(W5&gt;=74.5,"B+",IF(W5&gt;=69.5,"B",IF(W5&gt;=64.5,"C+",IF(W5&gt;=59.5,"C",IF(W5&gt;=54.5,"D+",IF(W5&gt;=44.5,"D",IF(W5&lt;44.5,"FAIL"))))))))</f>
        <v>A</v>
      </c>
    </row>
    <row r="6" spans="1:24" x14ac:dyDescent="0.3">
      <c r="A6" s="48" t="s">
        <v>17</v>
      </c>
      <c r="B6" s="40">
        <v>5853022084</v>
      </c>
      <c r="C6" s="41" t="s">
        <v>58</v>
      </c>
      <c r="D6" s="42" t="s">
        <v>59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4">
        <f t="shared" si="0"/>
        <v>9</v>
      </c>
      <c r="O6" s="27">
        <f t="shared" si="1"/>
        <v>20</v>
      </c>
      <c r="P6" s="18"/>
      <c r="Q6" s="23">
        <v>15.5</v>
      </c>
      <c r="R6" s="25">
        <f t="shared" si="2"/>
        <v>23.25</v>
      </c>
      <c r="S6" s="18"/>
      <c r="T6" s="23">
        <v>23</v>
      </c>
      <c r="U6" s="32">
        <f t="shared" si="3"/>
        <v>46</v>
      </c>
      <c r="W6" s="19">
        <f t="shared" si="4"/>
        <v>89.25</v>
      </c>
      <c r="X6" s="20" t="str">
        <f t="shared" si="5"/>
        <v>A</v>
      </c>
    </row>
    <row r="7" spans="1:24" x14ac:dyDescent="0.3">
      <c r="A7" s="48" t="s">
        <v>17</v>
      </c>
      <c r="B7" s="40">
        <v>5853022092</v>
      </c>
      <c r="C7" s="41" t="s">
        <v>102</v>
      </c>
      <c r="D7" s="42" t="s">
        <v>60</v>
      </c>
      <c r="E7" s="4">
        <v>1</v>
      </c>
      <c r="F7" s="4">
        <v>0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4">
        <f t="shared" si="0"/>
        <v>8</v>
      </c>
      <c r="O7" s="27">
        <f t="shared" si="1"/>
        <v>17.777777777777779</v>
      </c>
      <c r="P7" s="18"/>
      <c r="Q7" s="23">
        <v>15.5</v>
      </c>
      <c r="R7" s="25">
        <f t="shared" si="2"/>
        <v>23.25</v>
      </c>
      <c r="S7" s="18"/>
      <c r="T7" s="23">
        <v>21</v>
      </c>
      <c r="U7" s="32">
        <f t="shared" si="3"/>
        <v>42</v>
      </c>
      <c r="W7" s="19">
        <f t="shared" si="4"/>
        <v>83.027777777777771</v>
      </c>
      <c r="X7" s="20" t="str">
        <f t="shared" si="5"/>
        <v>A</v>
      </c>
    </row>
    <row r="8" spans="1:24" x14ac:dyDescent="0.3">
      <c r="A8" s="48" t="s">
        <v>17</v>
      </c>
      <c r="B8" s="40">
        <v>5853022134</v>
      </c>
      <c r="C8" s="41" t="s">
        <v>63</v>
      </c>
      <c r="D8" s="42" t="s">
        <v>64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4">
        <f t="shared" si="0"/>
        <v>9</v>
      </c>
      <c r="O8" s="27">
        <f t="shared" si="1"/>
        <v>20</v>
      </c>
      <c r="P8" s="18"/>
      <c r="Q8" s="23">
        <v>15.5</v>
      </c>
      <c r="R8" s="25">
        <f t="shared" si="2"/>
        <v>23.25</v>
      </c>
      <c r="S8" s="18"/>
      <c r="T8" s="23">
        <v>20</v>
      </c>
      <c r="U8" s="32">
        <f t="shared" si="3"/>
        <v>40</v>
      </c>
      <c r="W8" s="19">
        <f t="shared" si="4"/>
        <v>83.25</v>
      </c>
      <c r="X8" s="20" t="str">
        <f t="shared" si="5"/>
        <v>A</v>
      </c>
    </row>
    <row r="9" spans="1:24" x14ac:dyDescent="0.3">
      <c r="A9" s="48" t="s">
        <v>11</v>
      </c>
      <c r="B9" s="45">
        <v>5853022019</v>
      </c>
      <c r="C9" s="46" t="s">
        <v>47</v>
      </c>
      <c r="D9" s="47" t="s">
        <v>48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4">
        <f t="shared" si="0"/>
        <v>9</v>
      </c>
      <c r="O9" s="27">
        <f t="shared" si="1"/>
        <v>20</v>
      </c>
      <c r="P9" s="18"/>
      <c r="Q9" s="23">
        <v>15</v>
      </c>
      <c r="R9" s="25">
        <f t="shared" si="2"/>
        <v>22.5</v>
      </c>
      <c r="S9" s="18"/>
      <c r="T9" s="23">
        <v>24</v>
      </c>
      <c r="U9" s="32">
        <f t="shared" si="3"/>
        <v>48</v>
      </c>
      <c r="W9" s="19">
        <f t="shared" si="4"/>
        <v>90.5</v>
      </c>
      <c r="X9" s="20" t="str">
        <f t="shared" si="5"/>
        <v>A</v>
      </c>
    </row>
    <row r="10" spans="1:24" x14ac:dyDescent="0.3">
      <c r="A10" s="48" t="s">
        <v>11</v>
      </c>
      <c r="B10" s="45">
        <v>5853022035</v>
      </c>
      <c r="C10" s="46" t="s">
        <v>49</v>
      </c>
      <c r="D10" s="47" t="s">
        <v>50</v>
      </c>
      <c r="E10" s="4">
        <v>1</v>
      </c>
      <c r="F10" s="4">
        <v>0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4">
        <f t="shared" si="0"/>
        <v>8</v>
      </c>
      <c r="O10" s="27">
        <f t="shared" si="1"/>
        <v>17.777777777777779</v>
      </c>
      <c r="P10" s="18"/>
      <c r="Q10" s="23">
        <v>15</v>
      </c>
      <c r="R10" s="25">
        <f t="shared" si="2"/>
        <v>22.5</v>
      </c>
      <c r="S10" s="18"/>
      <c r="T10" s="23">
        <v>20</v>
      </c>
      <c r="U10" s="32">
        <f t="shared" si="3"/>
        <v>40</v>
      </c>
      <c r="W10" s="19">
        <f t="shared" si="4"/>
        <v>80.277777777777771</v>
      </c>
      <c r="X10" s="20" t="str">
        <f t="shared" si="5"/>
        <v>A</v>
      </c>
    </row>
    <row r="11" spans="1:24" x14ac:dyDescent="0.3">
      <c r="A11" s="48" t="s">
        <v>11</v>
      </c>
      <c r="B11" s="45">
        <v>5853022068</v>
      </c>
      <c r="C11" s="46" t="s">
        <v>54</v>
      </c>
      <c r="D11" s="47" t="s">
        <v>55</v>
      </c>
      <c r="E11" s="4">
        <v>1</v>
      </c>
      <c r="F11" s="4">
        <v>1</v>
      </c>
      <c r="G11" s="4">
        <v>1</v>
      </c>
      <c r="H11" s="4">
        <v>1</v>
      </c>
      <c r="I11" s="4">
        <v>0</v>
      </c>
      <c r="J11" s="4">
        <v>1</v>
      </c>
      <c r="K11" s="4">
        <v>1</v>
      </c>
      <c r="L11" s="4">
        <v>1</v>
      </c>
      <c r="M11" s="4">
        <v>1</v>
      </c>
      <c r="N11" s="44">
        <f t="shared" si="0"/>
        <v>8</v>
      </c>
      <c r="O11" s="27">
        <f t="shared" si="1"/>
        <v>17.777777777777779</v>
      </c>
      <c r="P11" s="18"/>
      <c r="Q11" s="23">
        <v>15</v>
      </c>
      <c r="R11" s="25">
        <f t="shared" si="2"/>
        <v>22.5</v>
      </c>
      <c r="S11" s="18"/>
      <c r="T11" s="23">
        <v>21</v>
      </c>
      <c r="U11" s="32">
        <f t="shared" si="3"/>
        <v>42</v>
      </c>
      <c r="W11" s="19">
        <f t="shared" si="4"/>
        <v>82.277777777777771</v>
      </c>
      <c r="X11" s="20" t="str">
        <f t="shared" si="5"/>
        <v>A</v>
      </c>
    </row>
    <row r="12" spans="1:24" x14ac:dyDescent="0.3">
      <c r="A12" s="48" t="s">
        <v>11</v>
      </c>
      <c r="B12" s="45">
        <v>5853022167</v>
      </c>
      <c r="C12" s="46" t="s">
        <v>67</v>
      </c>
      <c r="D12" s="47"/>
      <c r="E12" s="4">
        <v>0</v>
      </c>
      <c r="F12" s="4">
        <v>0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4">
        <f t="shared" si="0"/>
        <v>7</v>
      </c>
      <c r="O12" s="27">
        <f t="shared" si="1"/>
        <v>15.555555555555555</v>
      </c>
      <c r="P12" s="18"/>
      <c r="Q12" s="23">
        <v>15</v>
      </c>
      <c r="R12" s="25">
        <f t="shared" si="2"/>
        <v>22.5</v>
      </c>
      <c r="S12" s="18"/>
      <c r="T12" s="23">
        <v>18</v>
      </c>
      <c r="U12" s="32">
        <f t="shared" si="3"/>
        <v>36</v>
      </c>
      <c r="W12" s="19">
        <f t="shared" si="4"/>
        <v>74.055555555555557</v>
      </c>
      <c r="X12" s="20" t="str">
        <f t="shared" si="5"/>
        <v>B</v>
      </c>
    </row>
    <row r="13" spans="1:24" x14ac:dyDescent="0.3">
      <c r="A13" s="48" t="s">
        <v>11</v>
      </c>
      <c r="B13" s="45">
        <v>5853022183</v>
      </c>
      <c r="C13" s="46" t="s">
        <v>70</v>
      </c>
      <c r="D13" s="47"/>
      <c r="E13" s="4">
        <v>1</v>
      </c>
      <c r="F13" s="4">
        <v>1</v>
      </c>
      <c r="G13" s="4">
        <v>1</v>
      </c>
      <c r="H13" s="4">
        <v>0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4">
        <f t="shared" si="0"/>
        <v>8</v>
      </c>
      <c r="O13" s="27">
        <f t="shared" si="1"/>
        <v>17.777777777777779</v>
      </c>
      <c r="P13" s="18"/>
      <c r="Q13" s="23">
        <v>15</v>
      </c>
      <c r="R13" s="25">
        <f t="shared" si="2"/>
        <v>22.5</v>
      </c>
      <c r="S13" s="18"/>
      <c r="T13" s="23">
        <v>20</v>
      </c>
      <c r="U13" s="32">
        <f t="shared" si="3"/>
        <v>40</v>
      </c>
      <c r="W13" s="19">
        <f t="shared" si="4"/>
        <v>80.277777777777771</v>
      </c>
      <c r="X13" s="20" t="str">
        <f t="shared" si="5"/>
        <v>A</v>
      </c>
    </row>
    <row r="14" spans="1:24" x14ac:dyDescent="0.3">
      <c r="A14" s="48" t="s">
        <v>13</v>
      </c>
      <c r="B14" s="40">
        <v>5853522042</v>
      </c>
      <c r="C14" s="41" t="s">
        <v>73</v>
      </c>
      <c r="D14" s="42" t="s">
        <v>74</v>
      </c>
      <c r="E14" s="4">
        <v>1</v>
      </c>
      <c r="F14" s="4">
        <v>0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4">
        <f t="shared" si="0"/>
        <v>8</v>
      </c>
      <c r="O14" s="27">
        <f t="shared" si="1"/>
        <v>17.777777777777779</v>
      </c>
      <c r="P14" s="18"/>
      <c r="Q14" s="23">
        <v>16</v>
      </c>
      <c r="R14" s="25">
        <f t="shared" si="2"/>
        <v>24</v>
      </c>
      <c r="S14" s="18"/>
      <c r="T14" s="23">
        <v>22</v>
      </c>
      <c r="U14" s="32">
        <f t="shared" si="3"/>
        <v>44</v>
      </c>
      <c r="W14" s="19">
        <f t="shared" si="4"/>
        <v>85.777777777777771</v>
      </c>
      <c r="X14" s="20" t="str">
        <f t="shared" si="5"/>
        <v>A</v>
      </c>
    </row>
    <row r="15" spans="1:24" x14ac:dyDescent="0.3">
      <c r="A15" s="48" t="s">
        <v>13</v>
      </c>
      <c r="B15" s="40">
        <v>5953022042</v>
      </c>
      <c r="C15" s="41" t="s">
        <v>85</v>
      </c>
      <c r="D15" s="42" t="s">
        <v>86</v>
      </c>
      <c r="E15" s="4">
        <v>1</v>
      </c>
      <c r="F15" s="4">
        <v>1</v>
      </c>
      <c r="G15" s="4">
        <v>0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4">
        <f t="shared" si="0"/>
        <v>8</v>
      </c>
      <c r="O15" s="27">
        <f t="shared" si="1"/>
        <v>17.777777777777779</v>
      </c>
      <c r="P15" s="18"/>
      <c r="Q15" s="23">
        <v>16</v>
      </c>
      <c r="R15" s="25">
        <f t="shared" si="2"/>
        <v>24</v>
      </c>
      <c r="S15" s="18"/>
      <c r="T15" s="23">
        <v>23</v>
      </c>
      <c r="U15" s="32">
        <f t="shared" si="3"/>
        <v>46</v>
      </c>
      <c r="W15" s="19">
        <f t="shared" si="4"/>
        <v>87.777777777777771</v>
      </c>
      <c r="X15" s="20" t="str">
        <f t="shared" si="5"/>
        <v>A</v>
      </c>
    </row>
    <row r="16" spans="1:24" x14ac:dyDescent="0.3">
      <c r="A16" s="48" t="s">
        <v>13</v>
      </c>
      <c r="B16" s="40">
        <v>5953022091</v>
      </c>
      <c r="C16" s="41" t="s">
        <v>91</v>
      </c>
      <c r="D16" s="42" t="s">
        <v>92</v>
      </c>
      <c r="E16" s="4">
        <v>1</v>
      </c>
      <c r="F16" s="4">
        <v>1</v>
      </c>
      <c r="G16" s="4">
        <v>0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4">
        <f t="shared" si="0"/>
        <v>8</v>
      </c>
      <c r="O16" s="27">
        <f t="shared" si="1"/>
        <v>17.777777777777779</v>
      </c>
      <c r="P16" s="18"/>
      <c r="Q16" s="23">
        <v>16</v>
      </c>
      <c r="R16" s="25">
        <f t="shared" si="2"/>
        <v>24</v>
      </c>
      <c r="S16" s="18"/>
      <c r="T16" s="23">
        <v>20</v>
      </c>
      <c r="U16" s="32">
        <f t="shared" si="3"/>
        <v>40</v>
      </c>
      <c r="W16" s="19">
        <f t="shared" si="4"/>
        <v>81.777777777777771</v>
      </c>
      <c r="X16" s="20" t="str">
        <f t="shared" si="5"/>
        <v>A</v>
      </c>
    </row>
    <row r="17" spans="1:24" x14ac:dyDescent="0.3">
      <c r="A17" s="48" t="s">
        <v>13</v>
      </c>
      <c r="B17" s="40">
        <v>5953022117</v>
      </c>
      <c r="C17" s="41" t="s">
        <v>93</v>
      </c>
      <c r="D17" s="42" t="s">
        <v>94</v>
      </c>
      <c r="E17" s="4">
        <v>1</v>
      </c>
      <c r="F17" s="4">
        <v>1</v>
      </c>
      <c r="G17" s="4">
        <v>0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4">
        <f t="shared" si="0"/>
        <v>8</v>
      </c>
      <c r="O17" s="27">
        <f t="shared" si="1"/>
        <v>17.777777777777779</v>
      </c>
      <c r="P17" s="18"/>
      <c r="Q17" s="23">
        <v>16</v>
      </c>
      <c r="R17" s="25">
        <f t="shared" si="2"/>
        <v>24</v>
      </c>
      <c r="S17" s="18"/>
      <c r="T17" s="23">
        <v>23</v>
      </c>
      <c r="U17" s="32">
        <f t="shared" si="3"/>
        <v>46</v>
      </c>
      <c r="W17" s="19">
        <f t="shared" si="4"/>
        <v>87.777777777777771</v>
      </c>
      <c r="X17" s="20" t="str">
        <f t="shared" si="5"/>
        <v>A</v>
      </c>
    </row>
    <row r="18" spans="1:24" x14ac:dyDescent="0.3">
      <c r="A18" s="48" t="s">
        <v>23</v>
      </c>
      <c r="B18" s="45">
        <v>5953022018</v>
      </c>
      <c r="C18" s="46" t="s">
        <v>79</v>
      </c>
      <c r="D18" s="47" t="s">
        <v>80</v>
      </c>
      <c r="E18" s="4">
        <v>1</v>
      </c>
      <c r="F18" s="4">
        <v>1</v>
      </c>
      <c r="G18" s="4">
        <v>0</v>
      </c>
      <c r="H18" s="4">
        <v>1</v>
      </c>
      <c r="I18" s="4">
        <v>1</v>
      </c>
      <c r="J18" s="4">
        <v>1</v>
      </c>
      <c r="K18" s="4">
        <v>0</v>
      </c>
      <c r="L18" s="4">
        <v>1</v>
      </c>
      <c r="M18" s="4">
        <v>1</v>
      </c>
      <c r="N18" s="44">
        <f t="shared" si="0"/>
        <v>7</v>
      </c>
      <c r="O18" s="27">
        <f t="shared" si="1"/>
        <v>15.555555555555555</v>
      </c>
      <c r="P18" s="18"/>
      <c r="Q18" s="23">
        <v>13.5</v>
      </c>
      <c r="R18" s="25">
        <f t="shared" si="2"/>
        <v>20.25</v>
      </c>
      <c r="S18" s="18"/>
      <c r="T18" s="23">
        <v>23</v>
      </c>
      <c r="U18" s="32">
        <f t="shared" si="3"/>
        <v>46</v>
      </c>
      <c r="W18" s="19">
        <f t="shared" si="4"/>
        <v>81.805555555555557</v>
      </c>
      <c r="X18" s="20" t="str">
        <f t="shared" si="5"/>
        <v>A</v>
      </c>
    </row>
    <row r="19" spans="1:24" x14ac:dyDescent="0.3">
      <c r="A19" s="48" t="s">
        <v>23</v>
      </c>
      <c r="B19" s="45">
        <v>5953022067</v>
      </c>
      <c r="C19" s="46" t="s">
        <v>87</v>
      </c>
      <c r="D19" s="47" t="s">
        <v>88</v>
      </c>
      <c r="E19" s="4">
        <v>1</v>
      </c>
      <c r="F19" s="4">
        <v>1</v>
      </c>
      <c r="G19" s="4">
        <v>0</v>
      </c>
      <c r="H19" s="4">
        <v>1</v>
      </c>
      <c r="I19" s="4">
        <v>1</v>
      </c>
      <c r="J19" s="4">
        <v>1</v>
      </c>
      <c r="K19" s="4">
        <v>0</v>
      </c>
      <c r="L19" s="4">
        <v>1</v>
      </c>
      <c r="M19" s="4">
        <v>1</v>
      </c>
      <c r="N19" s="44">
        <f t="shared" si="0"/>
        <v>7</v>
      </c>
      <c r="O19" s="27">
        <f t="shared" si="1"/>
        <v>15.555555555555555</v>
      </c>
      <c r="P19" s="18"/>
      <c r="Q19" s="23">
        <v>13.5</v>
      </c>
      <c r="R19" s="25">
        <f t="shared" si="2"/>
        <v>20.25</v>
      </c>
      <c r="S19" s="18"/>
      <c r="T19" s="23">
        <v>25</v>
      </c>
      <c r="U19" s="32">
        <f t="shared" si="3"/>
        <v>50</v>
      </c>
      <c r="W19" s="19">
        <f t="shared" si="4"/>
        <v>85.805555555555557</v>
      </c>
      <c r="X19" s="20" t="str">
        <f t="shared" si="5"/>
        <v>A</v>
      </c>
    </row>
    <row r="20" spans="1:24" x14ac:dyDescent="0.3">
      <c r="A20" s="48" t="s">
        <v>23</v>
      </c>
      <c r="B20" s="45">
        <v>5953022125</v>
      </c>
      <c r="C20" s="46" t="s">
        <v>95</v>
      </c>
      <c r="D20" s="47" t="s">
        <v>96</v>
      </c>
      <c r="E20" s="4">
        <v>1</v>
      </c>
      <c r="F20" s="4">
        <v>1</v>
      </c>
      <c r="G20" s="4">
        <v>1</v>
      </c>
      <c r="H20" s="4">
        <v>1</v>
      </c>
      <c r="I20" s="4">
        <v>0</v>
      </c>
      <c r="J20" s="4">
        <v>1</v>
      </c>
      <c r="K20" s="4">
        <v>1</v>
      </c>
      <c r="L20" s="4">
        <v>1</v>
      </c>
      <c r="M20" s="4">
        <v>1</v>
      </c>
      <c r="N20" s="44">
        <f t="shared" si="0"/>
        <v>8</v>
      </c>
      <c r="O20" s="27">
        <f t="shared" si="1"/>
        <v>17.777777777777779</v>
      </c>
      <c r="P20" s="18"/>
      <c r="Q20" s="23">
        <v>13.5</v>
      </c>
      <c r="R20" s="25">
        <f t="shared" si="2"/>
        <v>20.25</v>
      </c>
      <c r="S20" s="18"/>
      <c r="T20" s="23">
        <v>21</v>
      </c>
      <c r="U20" s="32">
        <f t="shared" si="3"/>
        <v>42</v>
      </c>
      <c r="W20" s="19">
        <f t="shared" si="4"/>
        <v>80.027777777777771</v>
      </c>
      <c r="X20" s="20" t="str">
        <f t="shared" si="5"/>
        <v>A</v>
      </c>
    </row>
    <row r="21" spans="1:24" x14ac:dyDescent="0.3">
      <c r="A21" s="48" t="s">
        <v>23</v>
      </c>
      <c r="B21" s="45">
        <v>5953022141</v>
      </c>
      <c r="C21" s="46" t="s">
        <v>99</v>
      </c>
      <c r="D21" s="47" t="s">
        <v>100</v>
      </c>
      <c r="E21" s="4">
        <v>1</v>
      </c>
      <c r="F21" s="4">
        <v>1</v>
      </c>
      <c r="G21" s="4">
        <v>1</v>
      </c>
      <c r="H21" s="4">
        <v>1</v>
      </c>
      <c r="I21" s="4">
        <v>0</v>
      </c>
      <c r="J21" s="4">
        <v>1</v>
      </c>
      <c r="K21" s="4">
        <v>1</v>
      </c>
      <c r="L21" s="4">
        <v>1</v>
      </c>
      <c r="M21" s="4">
        <v>1</v>
      </c>
      <c r="N21" s="44">
        <f t="shared" si="0"/>
        <v>8</v>
      </c>
      <c r="O21" s="27">
        <f t="shared" si="1"/>
        <v>17.777777777777779</v>
      </c>
      <c r="P21" s="18"/>
      <c r="Q21" s="23">
        <v>13.5</v>
      </c>
      <c r="R21" s="25">
        <f t="shared" si="2"/>
        <v>20.25</v>
      </c>
      <c r="S21" s="18"/>
      <c r="T21" s="23">
        <v>19</v>
      </c>
      <c r="U21" s="32">
        <f t="shared" si="3"/>
        <v>38</v>
      </c>
      <c r="W21" s="19">
        <f t="shared" si="4"/>
        <v>76.027777777777771</v>
      </c>
      <c r="X21" s="20" t="str">
        <f t="shared" si="5"/>
        <v>B+</v>
      </c>
    </row>
    <row r="22" spans="1:24" x14ac:dyDescent="0.3">
      <c r="A22" s="48" t="s">
        <v>103</v>
      </c>
      <c r="B22" s="40">
        <v>5653020874</v>
      </c>
      <c r="C22" s="41" t="s">
        <v>39</v>
      </c>
      <c r="D22" s="42" t="s">
        <v>40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4">
        <v>0</v>
      </c>
      <c r="K22" s="4">
        <v>1</v>
      </c>
      <c r="L22" s="4">
        <v>0</v>
      </c>
      <c r="M22" s="4">
        <v>1</v>
      </c>
      <c r="N22" s="44">
        <f t="shared" si="0"/>
        <v>7</v>
      </c>
      <c r="O22" s="27">
        <f t="shared" si="1"/>
        <v>15.555555555555555</v>
      </c>
      <c r="P22" s="18"/>
      <c r="Q22" s="23">
        <v>11</v>
      </c>
      <c r="R22" s="25">
        <f t="shared" si="2"/>
        <v>16.5</v>
      </c>
      <c r="S22" s="18"/>
      <c r="T22" s="23">
        <v>23</v>
      </c>
      <c r="U22" s="32">
        <f t="shared" si="3"/>
        <v>46</v>
      </c>
      <c r="W22" s="19">
        <f t="shared" si="4"/>
        <v>78.055555555555557</v>
      </c>
      <c r="X22" s="20" t="str">
        <f t="shared" si="5"/>
        <v>B+</v>
      </c>
    </row>
    <row r="23" spans="1:24" x14ac:dyDescent="0.3">
      <c r="A23" s="48" t="s">
        <v>103</v>
      </c>
      <c r="B23" s="40">
        <v>5753020162</v>
      </c>
      <c r="C23" s="41" t="s">
        <v>41</v>
      </c>
      <c r="D23" s="42" t="s">
        <v>42</v>
      </c>
      <c r="E23" s="4">
        <v>1</v>
      </c>
      <c r="F23" s="4">
        <v>0</v>
      </c>
      <c r="G23" s="4">
        <v>1</v>
      </c>
      <c r="H23" s="4">
        <v>0</v>
      </c>
      <c r="I23" s="4">
        <v>1</v>
      </c>
      <c r="J23" s="4">
        <v>1</v>
      </c>
      <c r="K23" s="4">
        <v>0</v>
      </c>
      <c r="L23" s="4">
        <v>1</v>
      </c>
      <c r="M23" s="4">
        <v>1</v>
      </c>
      <c r="N23" s="44">
        <f t="shared" si="0"/>
        <v>6</v>
      </c>
      <c r="O23" s="27">
        <f t="shared" si="1"/>
        <v>13.333333333333332</v>
      </c>
      <c r="P23" s="18"/>
      <c r="Q23" s="23">
        <v>11</v>
      </c>
      <c r="R23" s="25">
        <f t="shared" si="2"/>
        <v>16.5</v>
      </c>
      <c r="S23" s="18"/>
      <c r="T23" s="23">
        <v>20</v>
      </c>
      <c r="U23" s="32">
        <f t="shared" si="3"/>
        <v>40</v>
      </c>
      <c r="W23" s="19">
        <f t="shared" si="4"/>
        <v>69.833333333333329</v>
      </c>
      <c r="X23" s="20" t="str">
        <f t="shared" si="5"/>
        <v>B</v>
      </c>
    </row>
    <row r="24" spans="1:24" x14ac:dyDescent="0.3">
      <c r="A24" s="48" t="s">
        <v>103</v>
      </c>
      <c r="B24" s="40">
        <v>5753020410</v>
      </c>
      <c r="C24" s="41" t="s">
        <v>43</v>
      </c>
      <c r="D24" s="42" t="s">
        <v>44</v>
      </c>
      <c r="E24" s="4">
        <v>1</v>
      </c>
      <c r="F24" s="4">
        <v>0</v>
      </c>
      <c r="G24" s="4">
        <v>1</v>
      </c>
      <c r="H24" s="4">
        <v>0</v>
      </c>
      <c r="I24" s="4">
        <v>1</v>
      </c>
      <c r="J24" s="4">
        <v>1</v>
      </c>
      <c r="K24" s="4">
        <v>1</v>
      </c>
      <c r="L24" s="4">
        <v>1</v>
      </c>
      <c r="M24" s="4">
        <v>1</v>
      </c>
      <c r="N24" s="44">
        <f t="shared" si="0"/>
        <v>7</v>
      </c>
      <c r="O24" s="27">
        <f t="shared" si="1"/>
        <v>15.555555555555555</v>
      </c>
      <c r="P24" s="18"/>
      <c r="Q24" s="23">
        <v>11</v>
      </c>
      <c r="R24" s="25">
        <f t="shared" si="2"/>
        <v>16.5</v>
      </c>
      <c r="S24" s="18"/>
      <c r="T24" s="23">
        <v>20</v>
      </c>
      <c r="U24" s="32">
        <f t="shared" si="3"/>
        <v>40</v>
      </c>
      <c r="W24" s="19">
        <f t="shared" si="4"/>
        <v>72.055555555555557</v>
      </c>
      <c r="X24" s="20" t="str">
        <f t="shared" si="5"/>
        <v>B</v>
      </c>
    </row>
    <row r="25" spans="1:24" x14ac:dyDescent="0.3">
      <c r="A25" s="48" t="s">
        <v>103</v>
      </c>
      <c r="B25" s="40">
        <v>5853022175</v>
      </c>
      <c r="C25" s="41" t="s">
        <v>68</v>
      </c>
      <c r="D25" s="42" t="s">
        <v>69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4">
        <f t="shared" si="0"/>
        <v>9</v>
      </c>
      <c r="O25" s="27">
        <f t="shared" si="1"/>
        <v>20</v>
      </c>
      <c r="P25" s="18"/>
      <c r="Q25" s="23">
        <v>11</v>
      </c>
      <c r="R25" s="25">
        <f t="shared" si="2"/>
        <v>16.5</v>
      </c>
      <c r="S25" s="18"/>
      <c r="T25" s="23">
        <v>12</v>
      </c>
      <c r="U25" s="32">
        <f t="shared" si="3"/>
        <v>24</v>
      </c>
      <c r="W25" s="19">
        <f t="shared" si="4"/>
        <v>60.5</v>
      </c>
      <c r="X25" s="20" t="str">
        <f t="shared" si="5"/>
        <v>C</v>
      </c>
    </row>
    <row r="26" spans="1:24" x14ac:dyDescent="0.3">
      <c r="A26" s="48" t="s">
        <v>15</v>
      </c>
      <c r="B26" s="45">
        <v>5853020427</v>
      </c>
      <c r="C26" s="46" t="s">
        <v>45</v>
      </c>
      <c r="D26" s="47" t="s">
        <v>46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4">
        <f t="shared" si="0"/>
        <v>9</v>
      </c>
      <c r="O26" s="27">
        <f t="shared" si="1"/>
        <v>20</v>
      </c>
      <c r="P26" s="18"/>
      <c r="Q26" s="23">
        <v>16</v>
      </c>
      <c r="R26" s="25">
        <f t="shared" si="2"/>
        <v>24</v>
      </c>
      <c r="S26" s="18"/>
      <c r="T26" s="23">
        <v>21</v>
      </c>
      <c r="U26" s="32">
        <f t="shared" si="3"/>
        <v>42</v>
      </c>
      <c r="W26" s="19">
        <f t="shared" si="4"/>
        <v>86</v>
      </c>
      <c r="X26" s="20" t="str">
        <f t="shared" si="5"/>
        <v>A</v>
      </c>
    </row>
    <row r="27" spans="1:24" x14ac:dyDescent="0.3">
      <c r="A27" s="48" t="s">
        <v>15</v>
      </c>
      <c r="B27" s="45">
        <v>5853522034</v>
      </c>
      <c r="C27" s="46" t="s">
        <v>71</v>
      </c>
      <c r="D27" s="47" t="s">
        <v>72</v>
      </c>
      <c r="E27" s="4">
        <v>1</v>
      </c>
      <c r="F27" s="4">
        <v>1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4">
        <f t="shared" si="0"/>
        <v>9</v>
      </c>
      <c r="O27" s="27">
        <f t="shared" si="1"/>
        <v>20</v>
      </c>
      <c r="P27" s="18"/>
      <c r="Q27" s="23">
        <v>16</v>
      </c>
      <c r="R27" s="25">
        <f t="shared" si="2"/>
        <v>24</v>
      </c>
      <c r="S27" s="18"/>
      <c r="T27" s="23">
        <v>15</v>
      </c>
      <c r="U27" s="32">
        <f t="shared" si="3"/>
        <v>30</v>
      </c>
      <c r="W27" s="19">
        <f t="shared" si="4"/>
        <v>74</v>
      </c>
      <c r="X27" s="20" t="str">
        <f t="shared" si="5"/>
        <v>B</v>
      </c>
    </row>
    <row r="28" spans="1:24" x14ac:dyDescent="0.3">
      <c r="A28" s="48" t="s">
        <v>15</v>
      </c>
      <c r="B28" s="45">
        <v>5853522059</v>
      </c>
      <c r="C28" s="46" t="s">
        <v>75</v>
      </c>
      <c r="D28" s="47" t="s">
        <v>76</v>
      </c>
      <c r="E28" s="4">
        <v>1</v>
      </c>
      <c r="F28" s="4">
        <v>1</v>
      </c>
      <c r="G28" s="4">
        <v>1</v>
      </c>
      <c r="H28" s="4">
        <v>1</v>
      </c>
      <c r="I28" s="4">
        <v>0</v>
      </c>
      <c r="J28" s="4">
        <v>1</v>
      </c>
      <c r="K28" s="4">
        <v>0</v>
      </c>
      <c r="L28" s="4">
        <v>1</v>
      </c>
      <c r="M28" s="4">
        <v>1</v>
      </c>
      <c r="N28" s="44">
        <f t="shared" si="0"/>
        <v>7</v>
      </c>
      <c r="O28" s="27">
        <f t="shared" si="1"/>
        <v>15.555555555555555</v>
      </c>
      <c r="P28" s="18"/>
      <c r="Q28" s="23">
        <v>16</v>
      </c>
      <c r="R28" s="25">
        <f t="shared" si="2"/>
        <v>24</v>
      </c>
      <c r="S28" s="18"/>
      <c r="T28" s="23">
        <v>17</v>
      </c>
      <c r="U28" s="32">
        <f t="shared" si="3"/>
        <v>34</v>
      </c>
      <c r="W28" s="19">
        <f t="shared" si="4"/>
        <v>73.555555555555557</v>
      </c>
      <c r="X28" s="20" t="str">
        <f t="shared" si="5"/>
        <v>B</v>
      </c>
    </row>
    <row r="29" spans="1:24" x14ac:dyDescent="0.3">
      <c r="A29" s="48" t="s">
        <v>15</v>
      </c>
      <c r="B29" s="45">
        <v>5853522067</v>
      </c>
      <c r="C29" s="46" t="s">
        <v>77</v>
      </c>
      <c r="D29" s="47" t="s">
        <v>78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44">
        <f t="shared" si="0"/>
        <v>9</v>
      </c>
      <c r="O29" s="27">
        <f t="shared" si="1"/>
        <v>20</v>
      </c>
      <c r="P29" s="18"/>
      <c r="Q29" s="23">
        <v>16</v>
      </c>
      <c r="R29" s="25">
        <f t="shared" si="2"/>
        <v>24</v>
      </c>
      <c r="S29" s="18"/>
      <c r="T29" s="23">
        <v>18</v>
      </c>
      <c r="U29" s="32">
        <f t="shared" si="3"/>
        <v>36</v>
      </c>
      <c r="W29" s="19">
        <f t="shared" si="4"/>
        <v>80</v>
      </c>
      <c r="X29" s="20" t="str">
        <f t="shared" si="5"/>
        <v>A</v>
      </c>
    </row>
    <row r="30" spans="1:24" x14ac:dyDescent="0.3">
      <c r="A30" s="48" t="s">
        <v>104</v>
      </c>
      <c r="B30" s="40">
        <v>5953022026</v>
      </c>
      <c r="C30" s="41" t="s">
        <v>81</v>
      </c>
      <c r="D30" s="42" t="s">
        <v>82</v>
      </c>
      <c r="E30" s="4">
        <v>0</v>
      </c>
      <c r="F30" s="4">
        <v>1</v>
      </c>
      <c r="G30" s="4">
        <v>1</v>
      </c>
      <c r="H30" s="4">
        <v>1</v>
      </c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44">
        <f t="shared" si="0"/>
        <v>8</v>
      </c>
      <c r="O30" s="27">
        <f t="shared" si="1"/>
        <v>17.777777777777779</v>
      </c>
      <c r="P30" s="18"/>
      <c r="Q30" s="23">
        <v>15.5</v>
      </c>
      <c r="R30" s="25">
        <f t="shared" si="2"/>
        <v>23.25</v>
      </c>
      <c r="S30" s="18"/>
      <c r="T30" s="23">
        <v>17</v>
      </c>
      <c r="U30" s="32">
        <f t="shared" si="3"/>
        <v>34</v>
      </c>
      <c r="W30" s="19">
        <f t="shared" si="4"/>
        <v>75.027777777777771</v>
      </c>
      <c r="X30" s="20" t="str">
        <f t="shared" si="5"/>
        <v>B+</v>
      </c>
    </row>
    <row r="31" spans="1:24" x14ac:dyDescent="0.3">
      <c r="A31" s="48" t="s">
        <v>104</v>
      </c>
      <c r="B31" s="40">
        <v>5953022034</v>
      </c>
      <c r="C31" s="41" t="s">
        <v>83</v>
      </c>
      <c r="D31" s="42" t="s">
        <v>84</v>
      </c>
      <c r="E31" s="4">
        <v>1</v>
      </c>
      <c r="F31" s="4">
        <v>1</v>
      </c>
      <c r="G31" s="4">
        <v>1</v>
      </c>
      <c r="H31" s="4">
        <v>1</v>
      </c>
      <c r="I31" s="4">
        <v>1</v>
      </c>
      <c r="J31" s="4">
        <v>1</v>
      </c>
      <c r="K31" s="4">
        <v>1</v>
      </c>
      <c r="L31" s="4">
        <v>1</v>
      </c>
      <c r="M31" s="4">
        <v>1</v>
      </c>
      <c r="N31" s="44">
        <f t="shared" si="0"/>
        <v>9</v>
      </c>
      <c r="O31" s="27">
        <f t="shared" si="1"/>
        <v>20</v>
      </c>
      <c r="P31" s="18"/>
      <c r="Q31" s="23">
        <v>15.5</v>
      </c>
      <c r="R31" s="25">
        <f t="shared" si="2"/>
        <v>23.25</v>
      </c>
      <c r="S31" s="18"/>
      <c r="T31" s="23">
        <v>20</v>
      </c>
      <c r="U31" s="32">
        <f t="shared" si="3"/>
        <v>40</v>
      </c>
      <c r="W31" s="19">
        <f t="shared" si="4"/>
        <v>83.25</v>
      </c>
      <c r="X31" s="20" t="str">
        <f t="shared" si="5"/>
        <v>A</v>
      </c>
    </row>
    <row r="32" spans="1:24" x14ac:dyDescent="0.3">
      <c r="A32" s="48" t="s">
        <v>104</v>
      </c>
      <c r="B32" s="40">
        <v>5953022075</v>
      </c>
      <c r="C32" s="41" t="s">
        <v>89</v>
      </c>
      <c r="D32" s="42" t="s">
        <v>90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  <c r="J32" s="4">
        <v>0</v>
      </c>
      <c r="K32" s="4">
        <v>1</v>
      </c>
      <c r="L32" s="4">
        <v>1</v>
      </c>
      <c r="M32" s="4">
        <v>1</v>
      </c>
      <c r="N32" s="44">
        <f t="shared" si="0"/>
        <v>8</v>
      </c>
      <c r="O32" s="27">
        <f t="shared" si="1"/>
        <v>17.777777777777779</v>
      </c>
      <c r="P32" s="18"/>
      <c r="Q32" s="23">
        <v>15.5</v>
      </c>
      <c r="R32" s="25">
        <f t="shared" si="2"/>
        <v>23.25</v>
      </c>
      <c r="S32" s="18"/>
      <c r="T32" s="23">
        <v>16</v>
      </c>
      <c r="U32" s="32">
        <f t="shared" si="3"/>
        <v>32</v>
      </c>
      <c r="W32" s="19">
        <f t="shared" si="4"/>
        <v>73.027777777777771</v>
      </c>
      <c r="X32" s="20" t="str">
        <f t="shared" si="5"/>
        <v>B</v>
      </c>
    </row>
    <row r="33" spans="1:24" x14ac:dyDescent="0.3">
      <c r="A33" s="48" t="s">
        <v>104</v>
      </c>
      <c r="B33" s="40">
        <v>5953022133</v>
      </c>
      <c r="C33" s="41" t="s">
        <v>97</v>
      </c>
      <c r="D33" s="42" t="s">
        <v>98</v>
      </c>
      <c r="E33" s="4">
        <v>1</v>
      </c>
      <c r="F33" s="4">
        <v>1</v>
      </c>
      <c r="G33" s="4">
        <v>1</v>
      </c>
      <c r="H33" s="4">
        <v>1</v>
      </c>
      <c r="I33" s="4">
        <v>1</v>
      </c>
      <c r="J33" s="4">
        <v>1</v>
      </c>
      <c r="K33" s="4">
        <v>1</v>
      </c>
      <c r="L33" s="4">
        <v>1</v>
      </c>
      <c r="M33" s="4">
        <v>1</v>
      </c>
      <c r="N33" s="44">
        <f t="shared" si="0"/>
        <v>9</v>
      </c>
      <c r="O33" s="27">
        <f t="shared" si="1"/>
        <v>20</v>
      </c>
      <c r="P33" s="18"/>
      <c r="Q33" s="23">
        <v>15.5</v>
      </c>
      <c r="R33" s="25">
        <f t="shared" si="2"/>
        <v>23.25</v>
      </c>
      <c r="S33" s="18"/>
      <c r="T33" s="23">
        <v>18</v>
      </c>
      <c r="U33" s="32">
        <f t="shared" si="3"/>
        <v>36</v>
      </c>
      <c r="W33" s="19">
        <f t="shared" si="4"/>
        <v>79.25</v>
      </c>
      <c r="X33" s="20" t="str">
        <f t="shared" si="5"/>
        <v>B+</v>
      </c>
    </row>
    <row r="34" spans="1:24" x14ac:dyDescent="0.3">
      <c r="A34" s="48" t="s">
        <v>105</v>
      </c>
      <c r="B34" s="45">
        <v>5853022050</v>
      </c>
      <c r="C34" s="46" t="s">
        <v>53</v>
      </c>
      <c r="D34" s="47" t="s">
        <v>101</v>
      </c>
      <c r="E34" s="4">
        <v>1</v>
      </c>
      <c r="F34" s="4">
        <v>1</v>
      </c>
      <c r="G34" s="4">
        <v>1</v>
      </c>
      <c r="H34" s="4">
        <v>1</v>
      </c>
      <c r="I34" s="4">
        <v>1</v>
      </c>
      <c r="J34" s="4">
        <v>0</v>
      </c>
      <c r="K34" s="4">
        <v>1</v>
      </c>
      <c r="L34" s="4">
        <v>1</v>
      </c>
      <c r="M34" s="4">
        <v>1</v>
      </c>
      <c r="N34" s="44">
        <f t="shared" si="0"/>
        <v>8</v>
      </c>
      <c r="O34" s="27">
        <f t="shared" si="1"/>
        <v>17.777777777777779</v>
      </c>
      <c r="P34" s="18"/>
      <c r="Q34" s="23">
        <v>14</v>
      </c>
      <c r="R34" s="25">
        <f t="shared" si="2"/>
        <v>21</v>
      </c>
      <c r="S34" s="18"/>
      <c r="T34" s="23">
        <v>18</v>
      </c>
      <c r="U34" s="32">
        <f t="shared" si="3"/>
        <v>36</v>
      </c>
      <c r="W34" s="19">
        <f t="shared" si="4"/>
        <v>74.777777777777771</v>
      </c>
      <c r="X34" s="20" t="str">
        <f t="shared" si="5"/>
        <v>B+</v>
      </c>
    </row>
    <row r="35" spans="1:24" x14ac:dyDescent="0.3">
      <c r="A35" s="48" t="s">
        <v>105</v>
      </c>
      <c r="B35" s="45">
        <v>5853022076</v>
      </c>
      <c r="C35" s="46" t="s">
        <v>56</v>
      </c>
      <c r="D35" s="47" t="s">
        <v>57</v>
      </c>
      <c r="E35" s="4">
        <v>1</v>
      </c>
      <c r="F35" s="4">
        <v>1</v>
      </c>
      <c r="G35" s="4">
        <v>1</v>
      </c>
      <c r="H35" s="4">
        <v>1</v>
      </c>
      <c r="I35" s="4">
        <v>1</v>
      </c>
      <c r="J35" s="4">
        <v>1</v>
      </c>
      <c r="K35" s="4">
        <v>1</v>
      </c>
      <c r="L35" s="4">
        <v>1</v>
      </c>
      <c r="M35" s="4">
        <v>1</v>
      </c>
      <c r="N35" s="44">
        <f t="shared" si="0"/>
        <v>9</v>
      </c>
      <c r="O35" s="27">
        <f t="shared" si="1"/>
        <v>20</v>
      </c>
      <c r="P35" s="18"/>
      <c r="Q35" s="23">
        <v>14</v>
      </c>
      <c r="R35" s="25">
        <f t="shared" si="2"/>
        <v>21</v>
      </c>
      <c r="S35" s="18"/>
      <c r="T35" s="23">
        <v>16</v>
      </c>
      <c r="U35" s="32">
        <f t="shared" si="3"/>
        <v>32</v>
      </c>
      <c r="W35" s="19">
        <f t="shared" si="4"/>
        <v>73</v>
      </c>
      <c r="X35" s="20" t="str">
        <f t="shared" si="5"/>
        <v>B</v>
      </c>
    </row>
    <row r="36" spans="1:24" x14ac:dyDescent="0.3">
      <c r="A36" s="48" t="s">
        <v>105</v>
      </c>
      <c r="B36" s="45">
        <v>5853022100</v>
      </c>
      <c r="C36" s="46" t="s">
        <v>61</v>
      </c>
      <c r="D36" s="47" t="s">
        <v>62</v>
      </c>
      <c r="E36" s="4">
        <v>0</v>
      </c>
      <c r="F36" s="4">
        <v>1</v>
      </c>
      <c r="G36" s="4">
        <v>1</v>
      </c>
      <c r="H36" s="4">
        <v>1</v>
      </c>
      <c r="I36" s="4">
        <v>0</v>
      </c>
      <c r="J36" s="4">
        <v>1</v>
      </c>
      <c r="K36" s="4">
        <v>1</v>
      </c>
      <c r="L36" s="4">
        <v>1</v>
      </c>
      <c r="M36" s="4">
        <v>1</v>
      </c>
      <c r="N36" s="44">
        <f t="shared" si="0"/>
        <v>7</v>
      </c>
      <c r="O36" s="27">
        <f t="shared" si="1"/>
        <v>15.555555555555555</v>
      </c>
      <c r="P36" s="18"/>
      <c r="Q36" s="23">
        <v>14</v>
      </c>
      <c r="R36" s="25">
        <f t="shared" si="2"/>
        <v>21</v>
      </c>
      <c r="S36" s="18"/>
      <c r="T36" s="23">
        <v>18</v>
      </c>
      <c r="U36" s="32">
        <f t="shared" si="3"/>
        <v>36</v>
      </c>
      <c r="W36" s="19">
        <f t="shared" si="4"/>
        <v>72.555555555555557</v>
      </c>
      <c r="X36" s="20" t="str">
        <f t="shared" si="5"/>
        <v>B</v>
      </c>
    </row>
    <row r="37" spans="1:24" x14ac:dyDescent="0.3">
      <c r="A37" s="48" t="s">
        <v>105</v>
      </c>
      <c r="B37" s="45">
        <v>5853022159</v>
      </c>
      <c r="C37" s="46" t="s">
        <v>65</v>
      </c>
      <c r="D37" s="47" t="s">
        <v>66</v>
      </c>
      <c r="E37" s="4">
        <v>1</v>
      </c>
      <c r="F37" s="4">
        <v>1</v>
      </c>
      <c r="G37" s="4">
        <v>1</v>
      </c>
      <c r="H37" s="4">
        <v>1</v>
      </c>
      <c r="I37" s="4">
        <v>1</v>
      </c>
      <c r="J37" s="4">
        <v>1</v>
      </c>
      <c r="K37" s="4">
        <v>1</v>
      </c>
      <c r="L37" s="4">
        <v>1</v>
      </c>
      <c r="M37" s="4">
        <v>1</v>
      </c>
      <c r="N37" s="44">
        <f t="shared" si="0"/>
        <v>9</v>
      </c>
      <c r="O37" s="27">
        <f t="shared" si="1"/>
        <v>20</v>
      </c>
      <c r="P37" s="18"/>
      <c r="Q37" s="23">
        <v>14</v>
      </c>
      <c r="R37" s="25">
        <f t="shared" si="2"/>
        <v>21</v>
      </c>
      <c r="S37" s="18"/>
      <c r="T37" s="23">
        <v>18</v>
      </c>
      <c r="U37" s="32">
        <f t="shared" si="3"/>
        <v>36</v>
      </c>
      <c r="W37" s="19">
        <f t="shared" si="4"/>
        <v>77</v>
      </c>
      <c r="X37" s="20" t="str">
        <f t="shared" si="5"/>
        <v>B+</v>
      </c>
    </row>
    <row r="40" spans="1:24" x14ac:dyDescent="0.3">
      <c r="A40" s="51" t="s">
        <v>25</v>
      </c>
      <c r="B40" s="51"/>
      <c r="C40" s="51"/>
      <c r="D40" s="51"/>
    </row>
  </sheetData>
  <sortState ref="A5:X37">
    <sortCondition ref="A5:A37"/>
  </sortState>
  <mergeCells count="4">
    <mergeCell ref="W2:X2"/>
    <mergeCell ref="A40:D40"/>
    <mergeCell ref="T2:U2"/>
    <mergeCell ref="Q2:R2"/>
  </mergeCells>
  <phoneticPr fontId="5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30"/>
  <sheetViews>
    <sheetView topLeftCell="A2" zoomScale="90" zoomScaleNormal="90" workbookViewId="0">
      <selection activeCell="O30" sqref="O30"/>
    </sheetView>
  </sheetViews>
  <sheetFormatPr defaultRowHeight="14.4" x14ac:dyDescent="0.3"/>
  <cols>
    <col min="4" max="4" width="24.33203125" customWidth="1"/>
  </cols>
  <sheetData>
    <row r="4" spans="2:15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x14ac:dyDescent="0.3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2:15" x14ac:dyDescent="0.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x14ac:dyDescent="0.3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x14ac:dyDescent="0.3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x14ac:dyDescent="0.3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x14ac:dyDescent="0.3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" thickBot="1" x14ac:dyDescent="0.3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8" x14ac:dyDescent="0.35">
      <c r="B14" s="12"/>
      <c r="C14" s="12"/>
      <c r="D14" s="1"/>
      <c r="E14" s="1"/>
      <c r="F14" s="1"/>
      <c r="G14" s="1"/>
      <c r="H14" s="1"/>
      <c r="I14" s="1"/>
      <c r="J14" s="1"/>
      <c r="K14" s="1"/>
      <c r="L14" s="1"/>
      <c r="M14" s="1"/>
      <c r="N14" s="54" t="s">
        <v>18</v>
      </c>
      <c r="O14" s="55"/>
    </row>
    <row r="15" spans="2:15" x14ac:dyDescent="0.3">
      <c r="B15" s="1"/>
      <c r="C15" s="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4"/>
      <c r="O15" s="15"/>
    </row>
    <row r="16" spans="2:15" x14ac:dyDescent="0.3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4" t="s">
        <v>17</v>
      </c>
      <c r="O16" s="15">
        <f>COUNTIF(Scores!X6:X37,"A")</f>
        <v>17</v>
      </c>
    </row>
    <row r="17" spans="2:15" x14ac:dyDescent="0.3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4" t="s">
        <v>16</v>
      </c>
      <c r="O17" s="15">
        <f>COUNTIF(Scores!X6:X37,"B+")</f>
        <v>6</v>
      </c>
    </row>
    <row r="18" spans="2:15" x14ac:dyDescent="0.3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4" t="s">
        <v>11</v>
      </c>
      <c r="O18" s="15">
        <f>COUNTIF(Scores!X6:X37,"B")</f>
        <v>8</v>
      </c>
    </row>
    <row r="19" spans="2:15" x14ac:dyDescent="0.3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4" t="s">
        <v>12</v>
      </c>
      <c r="O19" s="15">
        <f>COUNTIF(Scores!X6:X37,"C+")</f>
        <v>0</v>
      </c>
    </row>
    <row r="20" spans="2:15" x14ac:dyDescent="0.3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4" t="s">
        <v>13</v>
      </c>
      <c r="O20" s="15">
        <f>COUNTIF(Scores!X6:X37,"C")</f>
        <v>1</v>
      </c>
    </row>
    <row r="21" spans="2:15" x14ac:dyDescent="0.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4" t="s">
        <v>14</v>
      </c>
      <c r="O21" s="15">
        <f>COUNTIF(Scores!X6:X37,"D+")</f>
        <v>0</v>
      </c>
    </row>
    <row r="22" spans="2:15" x14ac:dyDescent="0.3">
      <c r="B22" s="1"/>
      <c r="C22" s="1"/>
      <c r="D22" s="7"/>
      <c r="E22" s="7"/>
      <c r="F22" s="7"/>
      <c r="G22" s="7"/>
      <c r="H22" s="7"/>
      <c r="I22" s="7"/>
      <c r="J22" s="7"/>
      <c r="K22" s="7"/>
      <c r="L22" s="7"/>
      <c r="M22" s="7"/>
      <c r="N22" s="14" t="s">
        <v>23</v>
      </c>
      <c r="O22" s="15">
        <f>COUNTIF(Scores!X6:X37,"D")</f>
        <v>0</v>
      </c>
    </row>
    <row r="23" spans="2:15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4" t="s">
        <v>15</v>
      </c>
      <c r="O23" s="15">
        <f>COUNTIF(Scores!X6:X37,"FAIL")</f>
        <v>0</v>
      </c>
    </row>
    <row r="24" spans="2:15" ht="15" thickBot="1" x14ac:dyDescent="0.3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6" t="s">
        <v>19</v>
      </c>
      <c r="O24" s="17">
        <f>COUNTIF(Scores!X6:X37,"I")</f>
        <v>0</v>
      </c>
    </row>
    <row r="25" spans="2:15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x14ac:dyDescent="0.3">
      <c r="B28" s="56" t="s">
        <v>22</v>
      </c>
      <c r="C28" s="57"/>
      <c r="D28" s="57"/>
      <c r="E28" s="57"/>
      <c r="F28" s="57"/>
      <c r="G28" s="57"/>
      <c r="H28" s="57"/>
      <c r="I28" s="57"/>
      <c r="J28" s="57"/>
      <c r="K28" s="58"/>
      <c r="L28" s="1"/>
      <c r="M28" s="1"/>
      <c r="N28" s="1"/>
      <c r="O28" s="1"/>
    </row>
    <row r="29" spans="2:15" x14ac:dyDescent="0.3">
      <c r="B29" s="1"/>
      <c r="N29" s="1"/>
      <c r="O29" s="1"/>
    </row>
    <row r="30" spans="2:15" x14ac:dyDescent="0.3">
      <c r="K30" s="1"/>
    </row>
  </sheetData>
  <mergeCells count="2">
    <mergeCell ref="N14:O14"/>
    <mergeCell ref="B28:K28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Results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</dc:creator>
  <cp:lastModifiedBy>Gareth Finch</cp:lastModifiedBy>
  <dcterms:created xsi:type="dcterms:W3CDTF">2009-12-15T00:51:19Z</dcterms:created>
  <dcterms:modified xsi:type="dcterms:W3CDTF">2018-09-17T00:42:26Z</dcterms:modified>
</cp:coreProperties>
</file>