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ge 17\Desktop\"/>
    </mc:Choice>
  </mc:AlternateContent>
  <bookViews>
    <workbookView xWindow="0" yWindow="0" windowWidth="15480" windowHeight="9735"/>
  </bookViews>
  <sheets>
    <sheet name="Scores" sheetId="1" r:id="rId1"/>
    <sheet name="Results summary" sheetId="2" r:id="rId2"/>
  </sheets>
  <definedNames>
    <definedName name="_xlnm._FilterDatabase" localSheetId="0" hidden="1">Scores!$A$5:$V$17</definedName>
  </definedNames>
  <calcPr calcId="152511"/>
</workbook>
</file>

<file path=xl/calcChain.xml><?xml version="1.0" encoding="utf-8"?>
<calcChain xmlns="http://schemas.openxmlformats.org/spreadsheetml/2006/main">
  <c r="R6" i="1" l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L28" i="1"/>
  <c r="M28" i="1" s="1"/>
  <c r="L27" i="1"/>
  <c r="M27" i="1" s="1"/>
  <c r="L24" i="1"/>
  <c r="M24" i="1" s="1"/>
  <c r="T24" i="1" s="1"/>
  <c r="U24" i="1" s="1"/>
  <c r="L19" i="1"/>
  <c r="M19" i="1" s="1"/>
  <c r="L20" i="1"/>
  <c r="M20" i="1" s="1"/>
  <c r="T19" i="1" l="1"/>
  <c r="U19" i="1" s="1"/>
  <c r="T27" i="1"/>
  <c r="U27" i="1" s="1"/>
  <c r="T28" i="1"/>
  <c r="U28" i="1" s="1"/>
  <c r="L29" i="1"/>
  <c r="M29" i="1" s="1"/>
  <c r="T29" i="1" s="1"/>
  <c r="L5" i="1"/>
  <c r="L21" i="1"/>
  <c r="M21" i="1" s="1"/>
  <c r="T21" i="1" s="1"/>
  <c r="U21" i="1" s="1"/>
  <c r="L13" i="1"/>
  <c r="M13" i="1" s="1"/>
  <c r="T13" i="1" s="1"/>
  <c r="U13" i="1" s="1"/>
  <c r="L6" i="1"/>
  <c r="M6" i="1" s="1"/>
  <c r="T6" i="1" s="1"/>
  <c r="U6" i="1" s="1"/>
  <c r="L9" i="1"/>
  <c r="M9" i="1" s="1"/>
  <c r="T9" i="1" s="1"/>
  <c r="U9" i="1" s="1"/>
  <c r="L10" i="1"/>
  <c r="M10" i="1" s="1"/>
  <c r="T10" i="1" s="1"/>
  <c r="U10" i="1" s="1"/>
  <c r="L11" i="1"/>
  <c r="M11" i="1" s="1"/>
  <c r="T11" i="1" s="1"/>
  <c r="U11" i="1" s="1"/>
  <c r="L12" i="1"/>
  <c r="M12" i="1" s="1"/>
  <c r="T12" i="1" s="1"/>
  <c r="U12" i="1" s="1"/>
  <c r="L22" i="1"/>
  <c r="L7" i="1"/>
  <c r="M7" i="1" s="1"/>
  <c r="T7" i="1" s="1"/>
  <c r="U7" i="1" s="1"/>
  <c r="L23" i="1"/>
  <c r="M23" i="1" s="1"/>
  <c r="T23" i="1" s="1"/>
  <c r="U23" i="1" s="1"/>
  <c r="L25" i="1"/>
  <c r="M25" i="1" s="1"/>
  <c r="T25" i="1" s="1"/>
  <c r="U25" i="1" s="1"/>
  <c r="L18" i="1"/>
  <c r="M18" i="1" s="1"/>
  <c r="T18" i="1" s="1"/>
  <c r="U18" i="1" s="1"/>
  <c r="L14" i="1"/>
  <c r="M14" i="1" s="1"/>
  <c r="T14" i="1" s="1"/>
  <c r="U14" i="1" s="1"/>
  <c r="L15" i="1"/>
  <c r="M15" i="1" s="1"/>
  <c r="T15" i="1" s="1"/>
  <c r="U15" i="1" s="1"/>
  <c r="L26" i="1"/>
  <c r="M26" i="1" s="1"/>
  <c r="T26" i="1" s="1"/>
  <c r="U26" i="1" s="1"/>
  <c r="L16" i="1"/>
  <c r="M16" i="1" s="1"/>
  <c r="T16" i="1" s="1"/>
  <c r="U16" i="1" s="1"/>
  <c r="L8" i="1"/>
  <c r="M8" i="1" s="1"/>
  <c r="T8" i="1" s="1"/>
  <c r="U8" i="1" s="1"/>
  <c r="M5" i="1"/>
  <c r="T5" i="1" s="1"/>
  <c r="M22" i="1"/>
  <c r="T22" i="1" s="1"/>
  <c r="U22" i="1" s="1"/>
  <c r="T20" i="1"/>
  <c r="U20" i="1" s="1"/>
  <c r="L17" i="1"/>
  <c r="M17" i="1" s="1"/>
  <c r="T17" i="1" s="1"/>
  <c r="E31" i="2"/>
  <c r="U17" i="1" l="1"/>
  <c r="O22" i="2" s="1"/>
  <c r="O20" i="2"/>
  <c r="E32" i="2"/>
  <c r="O16" i="2"/>
  <c r="O18" i="2" l="1"/>
  <c r="O21" i="2"/>
  <c r="O17" i="2"/>
  <c r="O23" i="2"/>
  <c r="O24" i="2"/>
  <c r="O19" i="2"/>
</calcChain>
</file>

<file path=xl/sharedStrings.xml><?xml version="1.0" encoding="utf-8"?>
<sst xmlns="http://schemas.openxmlformats.org/spreadsheetml/2006/main" count="121" uniqueCount="95">
  <si>
    <t>No.</t>
  </si>
  <si>
    <t>Group</t>
  </si>
  <si>
    <t>Title</t>
  </si>
  <si>
    <t>First name(s)</t>
  </si>
  <si>
    <t>Last Name</t>
  </si>
  <si>
    <t>Attendance</t>
  </si>
  <si>
    <t>Exam</t>
  </si>
  <si>
    <t>Final score</t>
  </si>
  <si>
    <t>L1</t>
  </si>
  <si>
    <t>L2</t>
  </si>
  <si>
    <t>L3</t>
  </si>
  <si>
    <t>L4</t>
  </si>
  <si>
    <t>L5</t>
  </si>
  <si>
    <t>L6</t>
  </si>
  <si>
    <t>Exam %</t>
  </si>
  <si>
    <t>Grade</t>
  </si>
  <si>
    <t>/10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</si>
  <si>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</si>
  <si>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</si>
  <si>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</si>
  <si>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</si>
  <si>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</si>
  <si>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</si>
  <si>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</si>
  <si>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</si>
  <si>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</si>
  <si>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</si>
  <si>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Total</t>
  </si>
  <si>
    <t xml:space="preserve"> %</t>
  </si>
  <si>
    <t>Score of 0.5 or above will be rounded up to the next score if it results in a higher grade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</si>
  <si>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</si>
  <si>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Average course score overall              (out of 100)</t>
  </si>
  <si>
    <t>Quiz</t>
  </si>
  <si>
    <t>Average score on the exam (mean)   (out of 50)</t>
  </si>
  <si>
    <t xml:space="preserve">MR </t>
  </si>
  <si>
    <t>D</t>
  </si>
  <si>
    <t>MS</t>
  </si>
  <si>
    <t>/6</t>
  </si>
  <si>
    <t>/70</t>
  </si>
  <si>
    <t>/20</t>
  </si>
  <si>
    <t>MR</t>
  </si>
  <si>
    <t>WIEGAND</t>
  </si>
  <si>
    <t>MAECHTLEN</t>
  </si>
  <si>
    <t>SHAWN</t>
  </si>
  <si>
    <t>MEURETT</t>
  </si>
  <si>
    <t>FAMELA ANN</t>
  </si>
  <si>
    <t>PANIBAWAN</t>
  </si>
  <si>
    <t>GAIUS</t>
  </si>
  <si>
    <t>TAKU MBACHA</t>
  </si>
  <si>
    <t>MICHAEL</t>
  </si>
  <si>
    <t>VAN LYDEGRAF</t>
  </si>
  <si>
    <t>LEA</t>
  </si>
  <si>
    <t>STACEY</t>
  </si>
  <si>
    <t>JACK</t>
  </si>
  <si>
    <t>SAYCE</t>
  </si>
  <si>
    <t>NATHAN</t>
  </si>
  <si>
    <t>THOMAS</t>
  </si>
  <si>
    <t>CLIVE</t>
  </si>
  <si>
    <t>STOKES</t>
  </si>
  <si>
    <t>DREW</t>
  </si>
  <si>
    <t>EAGLESHAM</t>
  </si>
  <si>
    <t>MRS</t>
  </si>
  <si>
    <t>SARAWUT</t>
  </si>
  <si>
    <t>THAMJUN</t>
  </si>
  <si>
    <t>JASON</t>
  </si>
  <si>
    <t>ELKINS</t>
  </si>
  <si>
    <t>MOHAMMADHOSEIN</t>
  </si>
  <si>
    <t>MOHAMADZADEH</t>
  </si>
  <si>
    <t>SARAH</t>
  </si>
  <si>
    <t>PRATLEY</t>
  </si>
  <si>
    <t>DAMJAN</t>
  </si>
  <si>
    <t>NADOH</t>
  </si>
  <si>
    <t>YOUSUF</t>
  </si>
  <si>
    <t>MAYET</t>
  </si>
  <si>
    <t>FAYROOZ</t>
  </si>
  <si>
    <t>IRINA</t>
  </si>
  <si>
    <t>VOYNOVA</t>
  </si>
  <si>
    <t>KALON</t>
  </si>
  <si>
    <t>DOMINIC</t>
  </si>
  <si>
    <t>SCOTT</t>
  </si>
  <si>
    <t>GERBER</t>
  </si>
  <si>
    <t>PARKER</t>
  </si>
  <si>
    <t>TIMOTHY</t>
  </si>
  <si>
    <t>VICTOR</t>
  </si>
  <si>
    <t>DEVILLE</t>
  </si>
  <si>
    <t>AMONWAN</t>
  </si>
  <si>
    <t>RAMAYOTHIN</t>
  </si>
  <si>
    <t>JOHN</t>
  </si>
  <si>
    <t>MURPHY</t>
  </si>
  <si>
    <t>NALINEE</t>
  </si>
  <si>
    <t>LOVISUTH</t>
  </si>
  <si>
    <t>DROPPED?</t>
  </si>
  <si>
    <t>Basic Pass</t>
  </si>
  <si>
    <t>See Paper</t>
  </si>
  <si>
    <t>Dropped?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</si>
</sst>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1" applyBorder="0">
      <protection locked="0"/>
    </xf>
  </cellStyleXfs>
  <cellXfs count="67">
    <xf numFmtId="0" fontId="0" fillId="0" borderId="0" xfId="0"/>
    <xf numFmtId="0" fontId="0" fillId="0" borderId="0" xfId="0" applyProtection="1">
      <protection locked="0"/>
    </xf>
    <xf numFmtId="0" fontId="3" fillId="3" borderId="2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2" fillId="5" borderId="2" xfId="0" applyFont="1" applyFill="1" applyBorder="1" applyAlignment="1" applyProtection="1">
      <protection locked="0"/>
    </xf>
    <xf numFmtId="16" fontId="9" fillId="3" borderId="2" xfId="0" applyNumberFormat="1" applyFont="1" applyFill="1" applyBorder="1" applyAlignment="1" applyProtection="1">
      <alignment wrapText="1"/>
      <protection locked="0"/>
    </xf>
    <xf numFmtId="0" fontId="7" fillId="5" borderId="2" xfId="0" applyFont="1" applyFill="1" applyBorder="1" applyAlignment="1" applyProtection="1">
      <alignment horizontal="center"/>
      <protection locked="0"/>
    </xf>
    <xf numFmtId="0" fontId="3" fillId="6" borderId="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3" fillId="6" borderId="2" xfId="0" applyFont="1" applyFill="1" applyBorder="1" applyAlignment="1" applyProtection="1">
      <alignment horizontal="center" wrapText="1"/>
    </xf>
    <xf numFmtId="0" fontId="3" fillId="5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11" fillId="5" borderId="0" xfId="0" applyFont="1" applyFill="1" applyProtection="1">
      <protection locked="0"/>
    </xf>
    <xf numFmtId="0" fontId="0" fillId="0" borderId="0" xfId="0" applyAlignment="1">
      <alignment horizontal="center"/>
    </xf>
    <xf numFmtId="16" fontId="9" fillId="3" borderId="5" xfId="0" applyNumberFormat="1" applyFont="1" applyFill="1" applyBorder="1" applyAlignment="1" applyProtection="1">
      <alignment wrapText="1"/>
      <protection locked="0"/>
    </xf>
    <xf numFmtId="0" fontId="7" fillId="4" borderId="3" xfId="0" applyFont="1" applyFill="1" applyBorder="1" applyAlignment="1" applyProtection="1"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164" fontId="10" fillId="2" borderId="2" xfId="0" applyNumberFormat="1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164" fontId="10" fillId="2" borderId="3" xfId="0" applyNumberFormat="1" applyFont="1" applyFill="1" applyBorder="1" applyAlignment="1" applyProtection="1">
      <alignment horizontal="center"/>
      <protection locked="0"/>
    </xf>
    <xf numFmtId="0" fontId="0" fillId="7" borderId="2" xfId="0" applyFill="1" applyBorder="1" applyProtection="1">
      <protection locked="0"/>
    </xf>
    <xf numFmtId="0" fontId="2" fillId="2" borderId="2" xfId="1" applyBorder="1" applyAlignment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7" fillId="8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Protection="1"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13" fillId="9" borderId="0" xfId="0" applyFont="1" applyFill="1"/>
    <xf numFmtId="164" fontId="3" fillId="10" borderId="2" xfId="0" applyNumberFormat="1" applyFont="1" applyFill="1" applyBorder="1" applyAlignment="1" applyProtection="1">
      <alignment horizontal="center" wrapText="1"/>
    </xf>
    <xf numFmtId="0" fontId="13" fillId="10" borderId="2" xfId="0" applyFont="1" applyFill="1" applyBorder="1" applyAlignment="1" applyProtection="1">
      <alignment horizontal="center"/>
    </xf>
    <xf numFmtId="14" fontId="9" fillId="10" borderId="2" xfId="0" applyNumberFormat="1" applyFont="1" applyFill="1" applyBorder="1" applyAlignment="1" applyProtection="1">
      <alignment horizontal="center" wrapText="1"/>
      <protection locked="0"/>
    </xf>
    <xf numFmtId="0" fontId="12" fillId="10" borderId="2" xfId="0" applyFont="1" applyFill="1" applyBorder="1" applyAlignment="1">
      <alignment horizontal="center"/>
    </xf>
    <xf numFmtId="0" fontId="9" fillId="10" borderId="2" xfId="0" applyFont="1" applyFill="1" applyBorder="1" applyAlignment="1" applyProtection="1">
      <alignment horizontal="center"/>
      <protection locked="0"/>
    </xf>
    <xf numFmtId="16" fontId="17" fillId="11" borderId="2" xfId="0" applyNumberFormat="1" applyFont="1" applyFill="1" applyBorder="1" applyAlignment="1" applyProtection="1">
      <alignment horizontal="center" wrapText="1"/>
      <protection locked="0"/>
    </xf>
    <xf numFmtId="164" fontId="4" fillId="12" borderId="2" xfId="0" applyNumberFormat="1" applyFont="1" applyFill="1" applyBorder="1" applyAlignment="1" applyProtection="1">
      <alignment horizontal="center"/>
    </xf>
    <xf numFmtId="0" fontId="4" fillId="12" borderId="2" xfId="0" applyFont="1" applyFill="1" applyBorder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9" fillId="11" borderId="2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2" fillId="8" borderId="1" xfId="0" applyFont="1" applyFill="1" applyBorder="1" applyAlignment="1" applyProtection="1">
      <protection locked="0"/>
    </xf>
    <xf numFmtId="0" fontId="0" fillId="0" borderId="5" xfId="0" applyBorder="1"/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15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10" fillId="2" borderId="3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" fillId="13" borderId="2" xfId="0" applyFont="1" applyFill="1" applyBorder="1" applyAlignment="1" applyProtection="1">
      <alignment horizontal="center"/>
      <protection locked="0"/>
    </xf>
    <xf numFmtId="0" fontId="1" fillId="13" borderId="2" xfId="0" applyFont="1" applyFill="1" applyBorder="1" applyProtection="1">
      <protection locked="0"/>
    </xf>
    <xf numFmtId="0" fontId="1" fillId="13" borderId="2" xfId="0" applyFont="1" applyFill="1" applyBorder="1" applyAlignment="1" applyProtection="1">
      <alignment horizontal="left"/>
      <protection locked="0"/>
    </xf>
    <xf numFmtId="164" fontId="4" fillId="14" borderId="2" xfId="0" applyNumberFormat="1" applyFont="1" applyFill="1" applyBorder="1" applyAlignment="1" applyProtection="1">
      <alignment horizontal="center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colors>
    <mruColors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482355191431032E-2"/>
                  <c:y val="5.76156534935502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808884213360012E-3"/>
                  <c:y val="1.08168824868455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562706989561533E-2"/>
                  <c:y val="-2.80098518490875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7703040156418242E-3"/>
                  <c:y val="-4.14486696271970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2192716801089019E-2"/>
                  <c:y val="-8.81302633379358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9.8211043457624506E-2"/>
                  <c:y val="-7.86433804779141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'Results summary'!$N$16:$N$23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cat>
          <c:val>
            <c:numRef>
              <c:f>'Results summary'!$O$16:$O$23</c:f>
              <c:numCache>
                <c:formatCode>General</c:formatCode>
                <c:ptCount val="8"/>
                <c:pt idx="0">
                  <c:v>15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94534611761"/>
          <c:y val="9.2500015811276648E-2"/>
          <c:w val="6.0975663756316134E-2"/>
          <c:h val="0.82000088543148963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131" l="0.70000000000000062" r="0.70000000000000062" t="0.7500000000000131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887942</xdr:colOff>
      <xdr:row>31</xdr:row>
      <xdr:rowOff>95250</xdr:rowOff>
    </xdr:from>
    <xdr:to>
      <xdr:col>3</xdr:col>
      <xdr:colOff>887942</xdr:colOff>
      <xdr:row>34</xdr:row>
      <xdr:rowOff>180975</xdr:rowOff>
    </xdr:to>
    <xdr:cxnSp macro="">
      <xdr:nvCxnSpPr>
        <xdr:cNvPr id="3" name="Straight Arrow Connector 2"/>
        <xdr:cNvCxnSpPr/>
      </xdr:nvCxnSpPr>
      <xdr:spPr>
        <a:xfrm>
          <a:off x="3480859" y="13208000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561</xdr:colOff>
      <xdr:row>26</xdr:row>
      <xdr:rowOff>47626</xdr:rowOff>
    </xdr:from>
    <xdr:to>
      <xdr:col>16</xdr:col>
      <xdr:colOff>466165</xdr:colOff>
      <xdr:row>38</xdr:row>
      <xdr:rowOff>132790</xdr:rowOff>
    </xdr:to>
    <xdr:sp macro="" textlink="">
      <xdr:nvSpPr>
        <xdr:cNvPr id="4" name="TextBox 3"/>
        <xdr:cNvSpPr txBox="1"/>
      </xdr:nvSpPr>
      <xdr:spPr>
        <a:xfrm>
          <a:off x="6948208" y="5067861"/>
          <a:ext cx="3491192" cy="237116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u="sng"/>
            <a:t>Results summary</a:t>
          </a:r>
        </a:p>
        <a:p>
          <a:endParaRPr lang="en-GB"/>
        </a:p>
        <a:p>
          <a:endParaRPr lang="en-GB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Calibri"/>
              <a:cs typeface="Calibri"/>
            </a:rPr>
            <a:t>EN406 Evening Class (2014) Class results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en-US" sz="16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1"/>
  <sheetViews>
    <sheetView tabSelected="1" zoomScale="120" zoomScaleNormal="120" workbookViewId="0">
      <pane xSplit="5" topLeftCell="F1" activePane="topRight" state="frozen"/>
      <selection pane="topRight" activeCell="W14" sqref="W14"/>
    </sheetView>
  </sheetViews>
  <sheetFormatPr defaultRowHeight="15" x14ac:dyDescent="0.25"/>
  <cols>
    <col min="1" max="1" width="9.140625" style="1"/>
    <col min="2" max="2" width="11.7109375" style="3" bestFit="1" customWidth="1"/>
    <col min="3" max="3" width="5.42578125" style="3" bestFit="1" customWidth="1"/>
    <col min="4" max="4" width="21.42578125" style="1" bestFit="1" customWidth="1"/>
    <col min="5" max="5" width="24.140625" style="1" bestFit="1" customWidth="1"/>
    <col min="6" max="6" width="3.85546875" style="1" customWidth="1"/>
    <col min="7" max="11" width="3.5703125" style="1" customWidth="1"/>
    <col min="12" max="12" width="5.85546875" style="1" bestFit="1" customWidth="1"/>
    <col min="13" max="13" width="5.5703125" style="1" bestFit="1" customWidth="1"/>
    <col min="14" max="14" width="1.85546875" customWidth="1"/>
    <col min="15" max="15" width="6.7109375" bestFit="1" customWidth="1"/>
    <col min="16" max="16" width="1.7109375" customWidth="1"/>
    <col min="17" max="17" width="9.42578125" style="1" bestFit="1" customWidth="1"/>
    <col min="18" max="18" width="13.42578125" style="1" customWidth="1"/>
    <col min="19" max="19" width="3.5703125" style="1" customWidth="1"/>
    <col min="20" max="20" width="13" style="1" bestFit="1" customWidth="1"/>
    <col min="21" max="21" width="10.28515625" style="1" bestFit="1" customWidth="1"/>
    <col min="22" max="22" width="3.140625" style="1" customWidth="1"/>
    <col min="23" max="23" width="7.85546875" style="1" bestFit="1" customWidth="1"/>
    <col min="24" max="24" width="18.28515625" style="1" customWidth="1"/>
    <col min="25" max="25" width="34" style="1" customWidth="1"/>
    <col min="26" max="26" width="17.5703125" style="1" customWidth="1"/>
    <col min="27" max="33" width="9.140625" style="1"/>
    <col min="34" max="34" width="6.85546875" style="1" customWidth="1"/>
    <col min="35" max="16384" width="9.140625" style="1"/>
  </cols>
  <sheetData>
    <row r="2" spans="1:22" ht="18.75" x14ac:dyDescent="0.3">
      <c r="A2" s="17" t="s">
        <v>0</v>
      </c>
      <c r="B2" s="18" t="s">
        <v>1</v>
      </c>
      <c r="C2" s="18" t="s">
        <v>2</v>
      </c>
      <c r="D2" s="18" t="s">
        <v>3</v>
      </c>
      <c r="E2" s="19" t="s">
        <v>4</v>
      </c>
      <c r="F2" s="34" t="s">
        <v>5</v>
      </c>
      <c r="G2" s="12"/>
      <c r="H2" s="12"/>
      <c r="I2" s="12"/>
      <c r="J2" s="12"/>
      <c r="K2" s="12"/>
      <c r="L2" s="12"/>
      <c r="M2" s="13"/>
      <c r="O2" s="33" t="s">
        <v>32</v>
      </c>
      <c r="Q2" s="51" t="s">
        <v>6</v>
      </c>
      <c r="R2" s="52"/>
      <c r="S2" s="4"/>
      <c r="T2" s="53" t="s">
        <v>7</v>
      </c>
      <c r="U2" s="54"/>
    </row>
    <row r="3" spans="1:22" ht="23.25" x14ac:dyDescent="0.5">
      <c r="A3" s="20"/>
      <c r="B3" s="21"/>
      <c r="C3" s="21"/>
      <c r="D3" s="22"/>
      <c r="E3" s="23"/>
      <c r="F3" s="16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45" t="s">
        <v>27</v>
      </c>
      <c r="M3" s="42" t="s">
        <v>28</v>
      </c>
      <c r="O3" s="43"/>
      <c r="Q3" s="49"/>
      <c r="R3" s="44" t="s">
        <v>14</v>
      </c>
      <c r="S3" s="6"/>
      <c r="T3" s="35" t="s">
        <v>7</v>
      </c>
      <c r="U3" s="35" t="s">
        <v>15</v>
      </c>
    </row>
    <row r="4" spans="1:22" x14ac:dyDescent="0.25">
      <c r="L4" s="3" t="s">
        <v>37</v>
      </c>
      <c r="M4" s="3" t="s">
        <v>16</v>
      </c>
      <c r="O4" s="15" t="s">
        <v>39</v>
      </c>
      <c r="Q4" s="3" t="s">
        <v>16</v>
      </c>
      <c r="R4" s="3" t="s">
        <v>38</v>
      </c>
      <c r="T4" s="3" t="s">
        <v>17</v>
      </c>
    </row>
    <row r="5" spans="1:22" x14ac:dyDescent="0.25">
      <c r="B5" s="36">
        <v>1</v>
      </c>
      <c r="C5" s="36" t="s">
        <v>36</v>
      </c>
      <c r="D5" s="37" t="s">
        <v>45</v>
      </c>
      <c r="E5" s="38" t="s">
        <v>46</v>
      </c>
      <c r="F5" s="2">
        <v>0</v>
      </c>
      <c r="G5" s="2">
        <v>1</v>
      </c>
      <c r="H5" s="2">
        <v>1</v>
      </c>
      <c r="I5" s="11">
        <v>1</v>
      </c>
      <c r="J5" s="11">
        <v>1</v>
      </c>
      <c r="K5" s="11">
        <v>1</v>
      </c>
      <c r="L5" s="7">
        <f t="shared" ref="L5:L24" si="0">SUM(F5:K5)</f>
        <v>5</v>
      </c>
      <c r="M5" s="40">
        <f t="shared" ref="M5:M24" si="1">L5/6*10</f>
        <v>8.3333333333333339</v>
      </c>
      <c r="N5" s="39"/>
      <c r="O5" s="41">
        <v>17.5</v>
      </c>
      <c r="P5" s="8"/>
      <c r="Q5" s="9" t="s">
        <v>93</v>
      </c>
      <c r="R5" s="40" t="s">
        <v>93</v>
      </c>
      <c r="S5" s="10"/>
      <c r="T5" s="66" t="e">
        <f t="shared" ref="T5:T24" si="2">M5+R5+O5</f>
        <v>#VALUE!</v>
      </c>
      <c r="U5" s="47" t="s">
        <v>35</v>
      </c>
      <c r="V5" s="1" t="s">
        <v>92</v>
      </c>
    </row>
    <row r="6" spans="1:22" x14ac:dyDescent="0.25">
      <c r="B6" s="36">
        <v>1</v>
      </c>
      <c r="C6" s="36" t="s">
        <v>40</v>
      </c>
      <c r="D6" s="37" t="s">
        <v>51</v>
      </c>
      <c r="E6" s="38" t="s">
        <v>52</v>
      </c>
      <c r="F6" s="2">
        <v>0</v>
      </c>
      <c r="G6" s="2">
        <v>1</v>
      </c>
      <c r="H6" s="2">
        <v>1</v>
      </c>
      <c r="I6" s="11">
        <v>1</v>
      </c>
      <c r="J6" s="11">
        <v>1</v>
      </c>
      <c r="K6" s="11">
        <v>1</v>
      </c>
      <c r="L6" s="7">
        <f t="shared" si="0"/>
        <v>5</v>
      </c>
      <c r="M6" s="40">
        <f t="shared" si="1"/>
        <v>8.3333333333333339</v>
      </c>
      <c r="N6" s="39"/>
      <c r="O6" s="41">
        <v>17.5</v>
      </c>
      <c r="P6" s="8"/>
      <c r="Q6" s="9">
        <v>7</v>
      </c>
      <c r="R6" s="40">
        <f t="shared" ref="R6:R29" si="3">Q6*7</f>
        <v>49</v>
      </c>
      <c r="S6" s="10"/>
      <c r="T6" s="46">
        <f t="shared" si="2"/>
        <v>74.833333333333343</v>
      </c>
      <c r="U6" s="47" t="str">
        <f t="shared" ref="U5:U24" si="4">IF(T6&gt;=79.5,"A",IF(T6&gt;=74.5,"B+",IF(T6&gt;=69.5,"B",IF(T6&gt;=64.5,"C+",IF(T6&gt;=59.5,"C",IF(T6&gt;=54.5,"D+",IF(T6&gt;=44.5,"D",IF(T6&lt;44.5,"FAIL"))))))))</f>
        <v>B+</v>
      </c>
    </row>
    <row r="7" spans="1:22" x14ac:dyDescent="0.25">
      <c r="B7" s="36">
        <v>1</v>
      </c>
      <c r="C7" s="36" t="s">
        <v>40</v>
      </c>
      <c r="D7" s="37" t="s">
        <v>64</v>
      </c>
      <c r="E7" s="38" t="s">
        <v>65</v>
      </c>
      <c r="F7" s="2">
        <v>1</v>
      </c>
      <c r="G7" s="2">
        <v>1</v>
      </c>
      <c r="H7" s="2">
        <v>1</v>
      </c>
      <c r="I7" s="11">
        <v>1</v>
      </c>
      <c r="J7" s="11">
        <v>1</v>
      </c>
      <c r="K7" s="11">
        <v>1</v>
      </c>
      <c r="L7" s="7">
        <f t="shared" si="0"/>
        <v>6</v>
      </c>
      <c r="M7" s="40">
        <f t="shared" si="1"/>
        <v>10</v>
      </c>
      <c r="N7" s="39"/>
      <c r="O7" s="41">
        <v>17.5</v>
      </c>
      <c r="P7" s="8"/>
      <c r="Q7" s="9">
        <v>9.5</v>
      </c>
      <c r="R7" s="40">
        <f t="shared" si="3"/>
        <v>66.5</v>
      </c>
      <c r="S7" s="10"/>
      <c r="T7" s="46">
        <f t="shared" si="2"/>
        <v>94</v>
      </c>
      <c r="U7" s="47" t="str">
        <f t="shared" si="4"/>
        <v>A</v>
      </c>
    </row>
    <row r="8" spans="1:22" x14ac:dyDescent="0.25">
      <c r="A8" s="48"/>
      <c r="B8" s="36">
        <v>1</v>
      </c>
      <c r="C8" s="36" t="s">
        <v>40</v>
      </c>
      <c r="D8" s="37" t="s">
        <v>78</v>
      </c>
      <c r="E8" s="38" t="s">
        <v>79</v>
      </c>
      <c r="F8" s="2">
        <v>1</v>
      </c>
      <c r="G8" s="2">
        <v>0</v>
      </c>
      <c r="H8" s="2">
        <v>1</v>
      </c>
      <c r="I8" s="11">
        <v>1</v>
      </c>
      <c r="J8" s="11">
        <v>1</v>
      </c>
      <c r="K8" s="11">
        <v>1</v>
      </c>
      <c r="L8" s="7">
        <f t="shared" si="0"/>
        <v>5</v>
      </c>
      <c r="M8" s="40">
        <f t="shared" si="1"/>
        <v>8.3333333333333339</v>
      </c>
      <c r="N8" s="39"/>
      <c r="O8" s="41">
        <v>17.5</v>
      </c>
      <c r="P8" s="8"/>
      <c r="Q8" s="9">
        <v>6.5</v>
      </c>
      <c r="R8" s="40">
        <f t="shared" si="3"/>
        <v>45.5</v>
      </c>
      <c r="S8" s="10"/>
      <c r="T8" s="46">
        <f t="shared" si="2"/>
        <v>71.333333333333343</v>
      </c>
      <c r="U8" s="47" t="str">
        <f t="shared" si="4"/>
        <v>B</v>
      </c>
    </row>
    <row r="9" spans="1:22" x14ac:dyDescent="0.25">
      <c r="B9" s="63">
        <v>2</v>
      </c>
      <c r="C9" s="63" t="s">
        <v>40</v>
      </c>
      <c r="D9" s="64" t="s">
        <v>53</v>
      </c>
      <c r="E9" s="65" t="s">
        <v>54</v>
      </c>
      <c r="F9" s="2">
        <v>0</v>
      </c>
      <c r="G9" s="2">
        <v>1</v>
      </c>
      <c r="H9" s="2">
        <v>1</v>
      </c>
      <c r="I9" s="11">
        <v>0</v>
      </c>
      <c r="J9" s="11">
        <v>1</v>
      </c>
      <c r="K9" s="11">
        <v>1</v>
      </c>
      <c r="L9" s="7">
        <f t="shared" si="0"/>
        <v>4</v>
      </c>
      <c r="M9" s="40">
        <f t="shared" si="1"/>
        <v>6.6666666666666661</v>
      </c>
      <c r="N9" s="39"/>
      <c r="O9" s="41">
        <v>18.5</v>
      </c>
      <c r="P9" s="8"/>
      <c r="Q9" s="9">
        <v>9.5</v>
      </c>
      <c r="R9" s="40">
        <f t="shared" si="3"/>
        <v>66.5</v>
      </c>
      <c r="S9" s="10"/>
      <c r="T9" s="46">
        <f t="shared" si="2"/>
        <v>91.666666666666671</v>
      </c>
      <c r="U9" s="47" t="str">
        <f t="shared" si="4"/>
        <v>A</v>
      </c>
    </row>
    <row r="10" spans="1:22" x14ac:dyDescent="0.25">
      <c r="B10" s="63">
        <v>2</v>
      </c>
      <c r="C10" s="63" t="s">
        <v>40</v>
      </c>
      <c r="D10" s="64" t="s">
        <v>55</v>
      </c>
      <c r="E10" s="65" t="s">
        <v>56</v>
      </c>
      <c r="F10" s="2">
        <v>1</v>
      </c>
      <c r="G10" s="2">
        <v>1</v>
      </c>
      <c r="H10" s="2">
        <v>1</v>
      </c>
      <c r="I10" s="11">
        <v>1</v>
      </c>
      <c r="J10" s="11">
        <v>1</v>
      </c>
      <c r="K10" s="11">
        <v>1</v>
      </c>
      <c r="L10" s="7">
        <f t="shared" si="0"/>
        <v>6</v>
      </c>
      <c r="M10" s="40">
        <f t="shared" si="1"/>
        <v>10</v>
      </c>
      <c r="N10" s="39"/>
      <c r="O10" s="41">
        <v>18.5</v>
      </c>
      <c r="P10" s="8"/>
      <c r="Q10" s="9">
        <v>9</v>
      </c>
      <c r="R10" s="40">
        <f t="shared" si="3"/>
        <v>63</v>
      </c>
      <c r="S10" s="10"/>
      <c r="T10" s="46">
        <f t="shared" si="2"/>
        <v>91.5</v>
      </c>
      <c r="U10" s="47" t="str">
        <f t="shared" si="4"/>
        <v>A</v>
      </c>
    </row>
    <row r="11" spans="1:22" x14ac:dyDescent="0.25">
      <c r="B11" s="63">
        <v>2</v>
      </c>
      <c r="C11" s="63" t="s">
        <v>40</v>
      </c>
      <c r="D11" s="64" t="s">
        <v>57</v>
      </c>
      <c r="E11" s="65" t="s">
        <v>58</v>
      </c>
      <c r="F11" s="2">
        <v>1</v>
      </c>
      <c r="G11" s="2">
        <v>1</v>
      </c>
      <c r="H11" s="2">
        <v>1</v>
      </c>
      <c r="I11" s="11">
        <v>1</v>
      </c>
      <c r="J11" s="11">
        <v>1</v>
      </c>
      <c r="K11" s="11">
        <v>1</v>
      </c>
      <c r="L11" s="7">
        <f t="shared" si="0"/>
        <v>6</v>
      </c>
      <c r="M11" s="40">
        <f t="shared" si="1"/>
        <v>10</v>
      </c>
      <c r="N11" s="39"/>
      <c r="O11" s="41">
        <v>18.5</v>
      </c>
      <c r="P11" s="8"/>
      <c r="Q11" s="9">
        <v>8</v>
      </c>
      <c r="R11" s="40">
        <f t="shared" si="3"/>
        <v>56</v>
      </c>
      <c r="S11" s="10"/>
      <c r="T11" s="46">
        <f t="shared" si="2"/>
        <v>84.5</v>
      </c>
      <c r="U11" s="47" t="str">
        <f t="shared" si="4"/>
        <v>A</v>
      </c>
    </row>
    <row r="12" spans="1:22" x14ac:dyDescent="0.25">
      <c r="B12" s="63">
        <v>2</v>
      </c>
      <c r="C12" s="63" t="s">
        <v>40</v>
      </c>
      <c r="D12" s="64" t="s">
        <v>59</v>
      </c>
      <c r="E12" s="65" t="s">
        <v>60</v>
      </c>
      <c r="F12" s="2">
        <v>1</v>
      </c>
      <c r="G12" s="2">
        <v>1</v>
      </c>
      <c r="H12" s="2">
        <v>0</v>
      </c>
      <c r="I12" s="11">
        <v>1</v>
      </c>
      <c r="J12" s="11">
        <v>1</v>
      </c>
      <c r="K12" s="11">
        <v>0</v>
      </c>
      <c r="L12" s="7">
        <f t="shared" si="0"/>
        <v>4</v>
      </c>
      <c r="M12" s="40">
        <f t="shared" si="1"/>
        <v>6.6666666666666661</v>
      </c>
      <c r="N12" s="39"/>
      <c r="O12" s="41">
        <v>18.5</v>
      </c>
      <c r="P12" s="8"/>
      <c r="Q12" s="9">
        <v>9</v>
      </c>
      <c r="R12" s="40">
        <f t="shared" si="3"/>
        <v>63</v>
      </c>
      <c r="S12" s="10"/>
      <c r="T12" s="46">
        <f t="shared" si="2"/>
        <v>88.166666666666671</v>
      </c>
      <c r="U12" s="47" t="str">
        <f t="shared" si="4"/>
        <v>A</v>
      </c>
    </row>
    <row r="13" spans="1:22" x14ac:dyDescent="0.25">
      <c r="B13" s="36">
        <v>3</v>
      </c>
      <c r="C13" s="36" t="s">
        <v>40</v>
      </c>
      <c r="D13" s="37" t="s">
        <v>49</v>
      </c>
      <c r="E13" s="38" t="s">
        <v>50</v>
      </c>
      <c r="F13" s="2">
        <v>1</v>
      </c>
      <c r="G13" s="2">
        <v>1</v>
      </c>
      <c r="H13" s="2">
        <v>1</v>
      </c>
      <c r="I13" s="11">
        <v>1</v>
      </c>
      <c r="J13" s="11">
        <v>1</v>
      </c>
      <c r="K13" s="11">
        <v>1</v>
      </c>
      <c r="L13" s="7">
        <f t="shared" si="0"/>
        <v>6</v>
      </c>
      <c r="M13" s="40">
        <f t="shared" si="1"/>
        <v>10</v>
      </c>
      <c r="N13" s="39"/>
      <c r="O13" s="41">
        <v>19</v>
      </c>
      <c r="P13" s="8"/>
      <c r="Q13" s="9">
        <v>8.5</v>
      </c>
      <c r="R13" s="40">
        <f t="shared" si="3"/>
        <v>59.5</v>
      </c>
      <c r="S13" s="10"/>
      <c r="T13" s="46">
        <f t="shared" si="2"/>
        <v>88.5</v>
      </c>
      <c r="U13" s="47" t="str">
        <f t="shared" si="4"/>
        <v>A</v>
      </c>
    </row>
    <row r="14" spans="1:22" x14ac:dyDescent="0.25">
      <c r="A14" s="50"/>
      <c r="B14" s="36">
        <v>3</v>
      </c>
      <c r="C14" s="36" t="s">
        <v>40</v>
      </c>
      <c r="D14" s="37" t="s">
        <v>72</v>
      </c>
      <c r="E14" s="38" t="s">
        <v>73</v>
      </c>
      <c r="F14" s="2">
        <v>1</v>
      </c>
      <c r="G14" s="2">
        <v>1</v>
      </c>
      <c r="H14" s="2">
        <v>1</v>
      </c>
      <c r="I14" s="11">
        <v>1</v>
      </c>
      <c r="J14" s="11">
        <v>1</v>
      </c>
      <c r="K14" s="11">
        <v>1</v>
      </c>
      <c r="L14" s="7">
        <f t="shared" si="0"/>
        <v>6</v>
      </c>
      <c r="M14" s="40">
        <f t="shared" si="1"/>
        <v>10</v>
      </c>
      <c r="N14" s="39"/>
      <c r="O14" s="41">
        <v>19</v>
      </c>
      <c r="P14" s="8"/>
      <c r="Q14" s="9">
        <v>6.5</v>
      </c>
      <c r="R14" s="40">
        <f t="shared" si="3"/>
        <v>45.5</v>
      </c>
      <c r="S14" s="10"/>
      <c r="T14" s="46">
        <f t="shared" si="2"/>
        <v>74.5</v>
      </c>
      <c r="U14" s="47" t="str">
        <f t="shared" si="4"/>
        <v>B+</v>
      </c>
    </row>
    <row r="15" spans="1:22" x14ac:dyDescent="0.25">
      <c r="B15" s="36">
        <v>3</v>
      </c>
      <c r="C15" s="36" t="s">
        <v>61</v>
      </c>
      <c r="D15" s="37" t="s">
        <v>74</v>
      </c>
      <c r="E15" s="38" t="s">
        <v>73</v>
      </c>
      <c r="F15" s="2">
        <v>1</v>
      </c>
      <c r="G15" s="2">
        <v>0</v>
      </c>
      <c r="H15" s="2">
        <v>1</v>
      </c>
      <c r="I15" s="11">
        <v>1</v>
      </c>
      <c r="J15" s="11">
        <v>1</v>
      </c>
      <c r="K15" s="11">
        <v>1</v>
      </c>
      <c r="L15" s="7">
        <f t="shared" si="0"/>
        <v>5</v>
      </c>
      <c r="M15" s="40">
        <f t="shared" si="1"/>
        <v>8.3333333333333339</v>
      </c>
      <c r="N15" s="39"/>
      <c r="O15" s="41">
        <v>19</v>
      </c>
      <c r="P15" s="8"/>
      <c r="Q15" s="9">
        <v>6</v>
      </c>
      <c r="R15" s="40">
        <f t="shared" si="3"/>
        <v>42</v>
      </c>
      <c r="S15" s="10"/>
      <c r="T15" s="46">
        <f t="shared" si="2"/>
        <v>69.333333333333343</v>
      </c>
      <c r="U15" s="47" t="str">
        <f t="shared" si="4"/>
        <v>C+</v>
      </c>
    </row>
    <row r="16" spans="1:22" x14ac:dyDescent="0.25">
      <c r="B16" s="36">
        <v>3</v>
      </c>
      <c r="C16" s="36" t="s">
        <v>40</v>
      </c>
      <c r="D16" s="37" t="s">
        <v>77</v>
      </c>
      <c r="E16" s="38" t="s">
        <v>80</v>
      </c>
      <c r="F16" s="2">
        <v>1</v>
      </c>
      <c r="G16" s="2">
        <v>1</v>
      </c>
      <c r="H16" s="2">
        <v>1</v>
      </c>
      <c r="I16" s="11">
        <v>1</v>
      </c>
      <c r="J16" s="11">
        <v>1</v>
      </c>
      <c r="K16" s="11">
        <v>1</v>
      </c>
      <c r="L16" s="7">
        <f t="shared" si="0"/>
        <v>6</v>
      </c>
      <c r="M16" s="40">
        <f t="shared" si="1"/>
        <v>10</v>
      </c>
      <c r="N16" s="39"/>
      <c r="O16" s="41">
        <v>19</v>
      </c>
      <c r="P16" s="8"/>
      <c r="Q16" s="9">
        <v>9</v>
      </c>
      <c r="R16" s="40">
        <f t="shared" si="3"/>
        <v>63</v>
      </c>
      <c r="S16" s="10"/>
      <c r="T16" s="46">
        <f t="shared" si="2"/>
        <v>92</v>
      </c>
      <c r="U16" s="47" t="str">
        <f t="shared" si="4"/>
        <v>A</v>
      </c>
    </row>
    <row r="17" spans="1:21" x14ac:dyDescent="0.25">
      <c r="B17" s="63">
        <v>4</v>
      </c>
      <c r="C17" s="63" t="s">
        <v>40</v>
      </c>
      <c r="D17" s="64" t="s">
        <v>41</v>
      </c>
      <c r="E17" s="65" t="s">
        <v>42</v>
      </c>
      <c r="F17" s="2">
        <v>1</v>
      </c>
      <c r="G17" s="2">
        <v>1</v>
      </c>
      <c r="H17" s="2">
        <v>1</v>
      </c>
      <c r="I17" s="11">
        <v>1</v>
      </c>
      <c r="J17" s="11">
        <v>1</v>
      </c>
      <c r="K17" s="11">
        <v>1</v>
      </c>
      <c r="L17" s="7">
        <f t="shared" si="0"/>
        <v>6</v>
      </c>
      <c r="M17" s="40">
        <f t="shared" si="1"/>
        <v>10</v>
      </c>
      <c r="N17" s="39"/>
      <c r="O17" s="41">
        <v>19</v>
      </c>
      <c r="P17" s="8"/>
      <c r="Q17" s="9">
        <v>8.5</v>
      </c>
      <c r="R17" s="40">
        <f t="shared" si="3"/>
        <v>59.5</v>
      </c>
      <c r="S17" s="10"/>
      <c r="T17" s="46">
        <f t="shared" si="2"/>
        <v>88.5</v>
      </c>
      <c r="U17" s="47" t="str">
        <f t="shared" si="4"/>
        <v>A</v>
      </c>
    </row>
    <row r="18" spans="1:21" x14ac:dyDescent="0.25">
      <c r="B18" s="63">
        <v>4</v>
      </c>
      <c r="C18" s="63" t="s">
        <v>40</v>
      </c>
      <c r="D18" s="64" t="s">
        <v>70</v>
      </c>
      <c r="E18" s="65" t="s">
        <v>71</v>
      </c>
      <c r="F18" s="2">
        <v>1</v>
      </c>
      <c r="G18" s="2">
        <v>1</v>
      </c>
      <c r="H18" s="2">
        <v>1</v>
      </c>
      <c r="I18" s="11">
        <v>1</v>
      </c>
      <c r="J18" s="11">
        <v>1</v>
      </c>
      <c r="K18" s="11">
        <v>1</v>
      </c>
      <c r="L18" s="7">
        <f t="shared" si="0"/>
        <v>6</v>
      </c>
      <c r="M18" s="40">
        <f t="shared" si="1"/>
        <v>10</v>
      </c>
      <c r="N18" s="39"/>
      <c r="O18" s="41">
        <v>19</v>
      </c>
      <c r="P18" s="8"/>
      <c r="Q18" s="9">
        <v>9.5</v>
      </c>
      <c r="R18" s="40">
        <f t="shared" si="3"/>
        <v>66.5</v>
      </c>
      <c r="S18" s="10"/>
      <c r="T18" s="46">
        <f t="shared" si="2"/>
        <v>95.5</v>
      </c>
      <c r="U18" s="47" t="str">
        <f t="shared" si="4"/>
        <v>A</v>
      </c>
    </row>
    <row r="19" spans="1:21" x14ac:dyDescent="0.25">
      <c r="A19" s="48"/>
      <c r="B19" s="63">
        <v>4</v>
      </c>
      <c r="C19" s="63" t="s">
        <v>40</v>
      </c>
      <c r="D19" s="64" t="s">
        <v>83</v>
      </c>
      <c r="E19" s="65" t="s">
        <v>84</v>
      </c>
      <c r="F19" s="2">
        <v>1</v>
      </c>
      <c r="G19" s="2">
        <v>0</v>
      </c>
      <c r="H19" s="2">
        <v>0</v>
      </c>
      <c r="I19" s="11">
        <v>1</v>
      </c>
      <c r="J19" s="11">
        <v>1</v>
      </c>
      <c r="K19" s="11">
        <v>1</v>
      </c>
      <c r="L19" s="7">
        <f t="shared" si="0"/>
        <v>4</v>
      </c>
      <c r="M19" s="40">
        <f t="shared" si="1"/>
        <v>6.6666666666666661</v>
      </c>
      <c r="N19" s="39"/>
      <c r="O19" s="41">
        <v>19</v>
      </c>
      <c r="P19" s="8"/>
      <c r="Q19" s="9">
        <v>9</v>
      </c>
      <c r="R19" s="40">
        <f t="shared" si="3"/>
        <v>63</v>
      </c>
      <c r="S19" s="10"/>
      <c r="T19" s="46">
        <f t="shared" si="2"/>
        <v>88.666666666666671</v>
      </c>
      <c r="U19" s="47" t="str">
        <f t="shared" si="4"/>
        <v>A</v>
      </c>
    </row>
    <row r="20" spans="1:21" x14ac:dyDescent="0.25">
      <c r="B20" s="63">
        <v>4</v>
      </c>
      <c r="C20" s="63" t="s">
        <v>40</v>
      </c>
      <c r="D20" s="64" t="s">
        <v>82</v>
      </c>
      <c r="E20" s="65" t="s">
        <v>81</v>
      </c>
      <c r="F20" s="2">
        <v>1</v>
      </c>
      <c r="G20" s="2">
        <v>0</v>
      </c>
      <c r="H20" s="2">
        <v>1</v>
      </c>
      <c r="I20" s="11">
        <v>1</v>
      </c>
      <c r="J20" s="11">
        <v>1</v>
      </c>
      <c r="K20" s="11">
        <v>1</v>
      </c>
      <c r="L20" s="7">
        <f t="shared" si="0"/>
        <v>5</v>
      </c>
      <c r="M20" s="40">
        <f t="shared" si="1"/>
        <v>8.3333333333333339</v>
      </c>
      <c r="N20" s="39"/>
      <c r="O20" s="41">
        <v>19</v>
      </c>
      <c r="P20" s="8"/>
      <c r="Q20" s="9">
        <v>10</v>
      </c>
      <c r="R20" s="40">
        <f t="shared" si="3"/>
        <v>70</v>
      </c>
      <c r="S20" s="10"/>
      <c r="T20" s="46">
        <f t="shared" si="2"/>
        <v>97.333333333333329</v>
      </c>
      <c r="U20" s="47" t="str">
        <f t="shared" si="4"/>
        <v>A</v>
      </c>
    </row>
    <row r="21" spans="1:21" x14ac:dyDescent="0.25">
      <c r="B21" s="36">
        <v>5</v>
      </c>
      <c r="C21" s="36" t="s">
        <v>40</v>
      </c>
      <c r="D21" s="37" t="s">
        <v>47</v>
      </c>
      <c r="E21" s="38" t="s">
        <v>48</v>
      </c>
      <c r="F21" s="2">
        <v>1</v>
      </c>
      <c r="G21" s="2">
        <v>1</v>
      </c>
      <c r="H21" s="2">
        <v>0</v>
      </c>
      <c r="I21" s="11">
        <v>1</v>
      </c>
      <c r="J21" s="11">
        <v>1</v>
      </c>
      <c r="K21" s="11">
        <v>1</v>
      </c>
      <c r="L21" s="7">
        <f t="shared" si="0"/>
        <v>5</v>
      </c>
      <c r="M21" s="40">
        <f t="shared" si="1"/>
        <v>8.3333333333333339</v>
      </c>
      <c r="N21" s="39"/>
      <c r="O21" s="41">
        <v>18</v>
      </c>
      <c r="P21" s="8"/>
      <c r="Q21" s="9">
        <v>9.5</v>
      </c>
      <c r="R21" s="40">
        <f t="shared" si="3"/>
        <v>66.5</v>
      </c>
      <c r="S21" s="10"/>
      <c r="T21" s="46">
        <f t="shared" si="2"/>
        <v>92.833333333333329</v>
      </c>
      <c r="U21" s="47" t="str">
        <f t="shared" si="4"/>
        <v>A</v>
      </c>
    </row>
    <row r="22" spans="1:21" x14ac:dyDescent="0.25">
      <c r="B22" s="36">
        <v>5</v>
      </c>
      <c r="C22" s="36" t="s">
        <v>40</v>
      </c>
      <c r="D22" s="37" t="s">
        <v>62</v>
      </c>
      <c r="E22" s="38" t="s">
        <v>63</v>
      </c>
      <c r="F22" s="2">
        <v>1</v>
      </c>
      <c r="G22" s="2">
        <v>1</v>
      </c>
      <c r="H22" s="2">
        <v>0</v>
      </c>
      <c r="I22" s="11">
        <v>1</v>
      </c>
      <c r="J22" s="11">
        <v>1</v>
      </c>
      <c r="K22" s="11">
        <v>1</v>
      </c>
      <c r="L22" s="7">
        <f t="shared" si="0"/>
        <v>5</v>
      </c>
      <c r="M22" s="40">
        <f t="shared" si="1"/>
        <v>8.3333333333333339</v>
      </c>
      <c r="N22" s="39"/>
      <c r="O22" s="41">
        <v>18</v>
      </c>
      <c r="P22" s="8"/>
      <c r="Q22" s="9">
        <v>5.5</v>
      </c>
      <c r="R22" s="40">
        <f t="shared" si="3"/>
        <v>38.5</v>
      </c>
      <c r="S22" s="10"/>
      <c r="T22" s="46">
        <f t="shared" si="2"/>
        <v>64.833333333333343</v>
      </c>
      <c r="U22" s="47" t="str">
        <f t="shared" si="4"/>
        <v>C+</v>
      </c>
    </row>
    <row r="23" spans="1:21" x14ac:dyDescent="0.25">
      <c r="B23" s="36">
        <v>5</v>
      </c>
      <c r="C23" s="36" t="s">
        <v>40</v>
      </c>
      <c r="D23" s="37" t="s">
        <v>66</v>
      </c>
      <c r="E23" s="38" t="s">
        <v>67</v>
      </c>
      <c r="F23" s="2">
        <v>1</v>
      </c>
      <c r="G23" s="2">
        <v>1</v>
      </c>
      <c r="H23" s="2">
        <v>1</v>
      </c>
      <c r="I23" s="11">
        <v>1</v>
      </c>
      <c r="J23" s="11">
        <v>1</v>
      </c>
      <c r="K23" s="11">
        <v>1</v>
      </c>
      <c r="L23" s="7">
        <f t="shared" si="0"/>
        <v>6</v>
      </c>
      <c r="M23" s="40">
        <f t="shared" si="1"/>
        <v>10</v>
      </c>
      <c r="N23" s="39"/>
      <c r="O23" s="41">
        <v>18</v>
      </c>
      <c r="P23" s="8"/>
      <c r="Q23" s="9">
        <v>6.5</v>
      </c>
      <c r="R23" s="40">
        <f t="shared" si="3"/>
        <v>45.5</v>
      </c>
      <c r="S23" s="10"/>
      <c r="T23" s="46">
        <f t="shared" si="2"/>
        <v>73.5</v>
      </c>
      <c r="U23" s="47" t="str">
        <f t="shared" si="4"/>
        <v>B</v>
      </c>
    </row>
    <row r="24" spans="1:21" x14ac:dyDescent="0.25">
      <c r="B24" s="36">
        <v>5</v>
      </c>
      <c r="C24" s="36" t="s">
        <v>36</v>
      </c>
      <c r="D24" s="37" t="s">
        <v>85</v>
      </c>
      <c r="E24" s="38" t="s">
        <v>86</v>
      </c>
      <c r="F24" s="2">
        <v>1</v>
      </c>
      <c r="G24" s="2">
        <v>0</v>
      </c>
      <c r="H24" s="2">
        <v>1</v>
      </c>
      <c r="I24" s="11">
        <v>1</v>
      </c>
      <c r="J24" s="11">
        <v>1</v>
      </c>
      <c r="K24" s="11">
        <v>1</v>
      </c>
      <c r="L24" s="7">
        <f t="shared" si="0"/>
        <v>5</v>
      </c>
      <c r="M24" s="40">
        <f t="shared" si="1"/>
        <v>8.3333333333333339</v>
      </c>
      <c r="N24" s="39"/>
      <c r="O24" s="41">
        <v>18</v>
      </c>
      <c r="P24" s="8"/>
      <c r="Q24" s="9">
        <v>7</v>
      </c>
      <c r="R24" s="40">
        <f t="shared" si="3"/>
        <v>49</v>
      </c>
      <c r="S24" s="10"/>
      <c r="T24" s="46">
        <f t="shared" si="2"/>
        <v>75.333333333333343</v>
      </c>
      <c r="U24" s="47" t="str">
        <f t="shared" si="4"/>
        <v>B+</v>
      </c>
    </row>
    <row r="25" spans="1:21" x14ac:dyDescent="0.25">
      <c r="B25" s="63">
        <v>6</v>
      </c>
      <c r="C25" s="63" t="s">
        <v>36</v>
      </c>
      <c r="D25" s="64" t="s">
        <v>68</v>
      </c>
      <c r="E25" s="65" t="s">
        <v>69</v>
      </c>
      <c r="F25" s="2">
        <v>1</v>
      </c>
      <c r="G25" s="2">
        <v>1</v>
      </c>
      <c r="H25" s="2">
        <v>1</v>
      </c>
      <c r="I25" s="11">
        <v>1</v>
      </c>
      <c r="J25" s="11">
        <v>1</v>
      </c>
      <c r="K25" s="11">
        <v>0</v>
      </c>
      <c r="L25" s="7">
        <f>SUM(F25:K25)</f>
        <v>5</v>
      </c>
      <c r="M25" s="40">
        <f>L25/6*10</f>
        <v>8.3333333333333339</v>
      </c>
      <c r="N25" s="39"/>
      <c r="O25" s="41">
        <v>19</v>
      </c>
      <c r="P25" s="8"/>
      <c r="Q25" s="9">
        <v>6</v>
      </c>
      <c r="R25" s="40">
        <f t="shared" si="3"/>
        <v>42</v>
      </c>
      <c r="S25" s="10"/>
      <c r="T25" s="46">
        <f>M25+R25+O25</f>
        <v>69.333333333333343</v>
      </c>
      <c r="U25" s="47" t="str">
        <f>IF(T25&gt;=79.5,"A",IF(T25&gt;=74.5,"B+",IF(T25&gt;=69.5,"B",IF(T25&gt;=64.5,"C+",IF(T25&gt;=59.5,"C",IF(T25&gt;=54.5,"D+",IF(T25&gt;=44.5,"D",IF(T25&lt;44.5,"FAIL"))))))))</f>
        <v>C+</v>
      </c>
    </row>
    <row r="26" spans="1:21" x14ac:dyDescent="0.25">
      <c r="B26" s="63">
        <v>6</v>
      </c>
      <c r="C26" s="63" t="s">
        <v>61</v>
      </c>
      <c r="D26" s="64" t="s">
        <v>75</v>
      </c>
      <c r="E26" s="65" t="s">
        <v>76</v>
      </c>
      <c r="F26" s="2">
        <v>1</v>
      </c>
      <c r="G26" s="2">
        <v>1</v>
      </c>
      <c r="H26" s="2">
        <v>1</v>
      </c>
      <c r="I26" s="11">
        <v>1</v>
      </c>
      <c r="J26" s="11">
        <v>1</v>
      </c>
      <c r="K26" s="11">
        <v>1</v>
      </c>
      <c r="L26" s="7">
        <f>SUM(F26:K26)</f>
        <v>6</v>
      </c>
      <c r="M26" s="40">
        <f>L26/6*10</f>
        <v>10</v>
      </c>
      <c r="N26" s="39"/>
      <c r="O26" s="41">
        <v>19</v>
      </c>
      <c r="P26" s="8"/>
      <c r="Q26" s="9">
        <v>8.5</v>
      </c>
      <c r="R26" s="40">
        <f t="shared" si="3"/>
        <v>59.5</v>
      </c>
      <c r="S26" s="10"/>
      <c r="T26" s="46">
        <f>M26+R26+O26</f>
        <v>88.5</v>
      </c>
      <c r="U26" s="47" t="str">
        <f>IF(T26&gt;=79.5,"A",IF(T26&gt;=74.5,"B+",IF(T26&gt;=69.5,"B",IF(T26&gt;=64.5,"C+",IF(T26&gt;=59.5,"C",IF(T26&gt;=54.5,"D+",IF(T26&gt;=44.5,"D",IF(T26&lt;44.5,"FAIL"))))))))</f>
        <v>A</v>
      </c>
    </row>
    <row r="27" spans="1:21" x14ac:dyDescent="0.25">
      <c r="B27" s="63">
        <v>6</v>
      </c>
      <c r="C27" s="63" t="s">
        <v>40</v>
      </c>
      <c r="D27" s="64" t="s">
        <v>87</v>
      </c>
      <c r="E27" s="65" t="s">
        <v>88</v>
      </c>
      <c r="F27" s="2">
        <v>1</v>
      </c>
      <c r="G27" s="2">
        <v>1</v>
      </c>
      <c r="H27" s="2">
        <v>1</v>
      </c>
      <c r="I27" s="2">
        <v>1</v>
      </c>
      <c r="J27" s="2">
        <v>1</v>
      </c>
      <c r="K27" s="11">
        <v>1</v>
      </c>
      <c r="L27" s="7">
        <f>SUM(F27:K27)</f>
        <v>6</v>
      </c>
      <c r="M27" s="40">
        <f>L27/6*10</f>
        <v>10</v>
      </c>
      <c r="N27" s="39"/>
      <c r="O27" s="41">
        <v>19</v>
      </c>
      <c r="P27" s="8"/>
      <c r="Q27" s="9">
        <v>8</v>
      </c>
      <c r="R27" s="40">
        <f t="shared" si="3"/>
        <v>56</v>
      </c>
      <c r="S27" s="10"/>
      <c r="T27" s="46">
        <f t="shared" ref="T27:T28" si="5">M27+R27+O27</f>
        <v>85</v>
      </c>
      <c r="U27" s="47" t="str">
        <f t="shared" ref="U27:U28" si="6">IF(T27&gt;=79.5,"A",IF(T27&gt;=74.5,"B+",IF(T27&gt;=69.5,"B",IF(T27&gt;=64.5,"C+",IF(T27&gt;=59.5,"C",IF(T27&gt;=54.5,"D+",IF(T27&gt;=44.5,"D",IF(T27&lt;44.5,"FAIL"))))))))</f>
        <v>A</v>
      </c>
    </row>
    <row r="28" spans="1:21" x14ac:dyDescent="0.25">
      <c r="B28" s="63">
        <v>6</v>
      </c>
      <c r="C28" s="63" t="s">
        <v>36</v>
      </c>
      <c r="D28" s="64" t="s">
        <v>89</v>
      </c>
      <c r="E28" s="65" t="s">
        <v>90</v>
      </c>
      <c r="F28" s="2">
        <v>1</v>
      </c>
      <c r="G28" s="2">
        <v>0</v>
      </c>
      <c r="H28" s="2">
        <v>1</v>
      </c>
      <c r="I28" s="2">
        <v>1</v>
      </c>
      <c r="J28" s="2">
        <v>1</v>
      </c>
      <c r="K28" s="11">
        <v>1</v>
      </c>
      <c r="L28" s="7">
        <f>SUM(F28:K28)</f>
        <v>5</v>
      </c>
      <c r="M28" s="40">
        <f>L28/6*10</f>
        <v>8.3333333333333339</v>
      </c>
      <c r="N28" s="39"/>
      <c r="O28" s="41">
        <v>19</v>
      </c>
      <c r="P28" s="8"/>
      <c r="Q28" s="9">
        <v>8.5</v>
      </c>
      <c r="R28" s="40">
        <f t="shared" si="3"/>
        <v>59.5</v>
      </c>
      <c r="S28" s="10"/>
      <c r="T28" s="46">
        <f t="shared" si="5"/>
        <v>86.833333333333329</v>
      </c>
      <c r="U28" s="47" t="str">
        <f t="shared" si="6"/>
        <v>A</v>
      </c>
    </row>
    <row r="29" spans="1:21" x14ac:dyDescent="0.25">
      <c r="B29" s="36" t="s">
        <v>91</v>
      </c>
      <c r="C29" s="36" t="s">
        <v>34</v>
      </c>
      <c r="D29" s="37" t="s">
        <v>43</v>
      </c>
      <c r="E29" s="38" t="s">
        <v>44</v>
      </c>
      <c r="F29" s="2">
        <v>0</v>
      </c>
      <c r="G29" s="2">
        <v>1</v>
      </c>
      <c r="H29" s="2">
        <v>0</v>
      </c>
      <c r="I29" s="11">
        <v>0</v>
      </c>
      <c r="J29" s="11">
        <v>0</v>
      </c>
      <c r="K29" s="11"/>
      <c r="L29" s="7">
        <f>SUM(F29:K29)</f>
        <v>1</v>
      </c>
      <c r="M29" s="40">
        <f>L29/6*10</f>
        <v>1.6666666666666665</v>
      </c>
      <c r="N29" s="39"/>
      <c r="O29" s="41"/>
      <c r="P29" s="8"/>
      <c r="Q29" s="9"/>
      <c r="R29" s="40">
        <f t="shared" si="3"/>
        <v>0</v>
      </c>
      <c r="S29" s="10"/>
      <c r="T29" s="46">
        <f>M29+R29+O29</f>
        <v>1.6666666666666665</v>
      </c>
      <c r="U29" s="47" t="s">
        <v>94</v>
      </c>
    </row>
    <row r="31" spans="1:21" x14ac:dyDescent="0.25">
      <c r="B31" s="55" t="s">
        <v>30</v>
      </c>
      <c r="C31" s="56"/>
      <c r="D31" s="56"/>
      <c r="E31" s="56"/>
    </row>
  </sheetData>
  <sortState ref="A5:U27">
    <sortCondition ref="B5:B27"/>
  </sortState>
  <mergeCells count="3">
    <mergeCell ref="Q2:R2"/>
    <mergeCell ref="T2:U2"/>
    <mergeCell ref="B31:E31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5"/>
  <sheetViews>
    <sheetView workbookViewId="0">
      <selection activeCell="O19" sqref="O19"/>
    </sheetView>
  </sheetViews>
  <sheetFormatPr defaultRowHeight="15" x14ac:dyDescent="0.25"/>
  <cols>
    <col min="4" max="4" width="24.28515625" customWidth="1"/>
  </cols>
  <sheetData>
    <row r="4" spans="2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 x14ac:dyDescent="0.3">
      <c r="B14" s="24"/>
      <c r="C14" s="24"/>
      <c r="D14" s="1"/>
      <c r="E14" s="1"/>
      <c r="F14" s="1"/>
      <c r="G14" s="1"/>
      <c r="H14" s="1"/>
      <c r="I14" s="1"/>
      <c r="J14" s="1"/>
      <c r="K14" s="1"/>
      <c r="L14" s="1"/>
      <c r="M14" s="1"/>
      <c r="N14" s="57" t="s">
        <v>25</v>
      </c>
      <c r="O14" s="58"/>
    </row>
    <row r="15" spans="2:15" x14ac:dyDescent="0.25">
      <c r="B15" s="1"/>
      <c r="C15" s="1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7"/>
      <c r="O15" s="28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7" t="s">
        <v>24</v>
      </c>
      <c r="O16" s="28">
        <f>COUNTIF(Scores!U5:U29,"A")</f>
        <v>15</v>
      </c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7" t="s">
        <v>23</v>
      </c>
      <c r="O17" s="28">
        <f>COUNTIF(Scores!U5:U29,"B+")</f>
        <v>3</v>
      </c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7" t="s">
        <v>18</v>
      </c>
      <c r="O18" s="28">
        <f>COUNTIF(Scores!U5:U29,"B")</f>
        <v>2</v>
      </c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7" t="s">
        <v>19</v>
      </c>
      <c r="O19" s="28">
        <f>COUNTIF(Scores!U5:U29,"C+")</f>
        <v>3</v>
      </c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7" t="s">
        <v>20</v>
      </c>
      <c r="O20" s="28">
        <f>COUNTIF(Scores!U4:U29,"C")</f>
        <v>0</v>
      </c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7" t="s">
        <v>21</v>
      </c>
      <c r="O21" s="28">
        <f>COUNTIF(Scores!U5:U29,"D+")</f>
        <v>0</v>
      </c>
    </row>
    <row r="22" spans="2:15" x14ac:dyDescent="0.25">
      <c r="B22" s="1"/>
      <c r="C22" s="1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27" t="s">
        <v>35</v>
      </c>
      <c r="O22" s="28">
        <f>COUNTIF(Scores!U5:U29,"D")</f>
        <v>1</v>
      </c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7" t="s">
        <v>22</v>
      </c>
      <c r="O23" s="28">
        <f>COUNTIF(Scores!U5:U29,"FAIL")</f>
        <v>0</v>
      </c>
    </row>
    <row r="24" spans="2:15" ht="15.75" thickBo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9" t="s">
        <v>26</v>
      </c>
      <c r="O24" s="30">
        <f>COUNTIF(Scores!U5:U29,"I")</f>
        <v>0</v>
      </c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25">
      <c r="B31" s="60" t="s">
        <v>33</v>
      </c>
      <c r="C31" s="61"/>
      <c r="D31" s="62"/>
      <c r="E31" s="26">
        <f>AVERAGE(Scores!R5:R29)</f>
        <v>53.958333333333336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25">
      <c r="B32" s="59" t="s">
        <v>31</v>
      </c>
      <c r="C32" s="59"/>
      <c r="D32" s="59"/>
      <c r="E32" s="31" t="e">
        <f>AVERAGE(Scores!T5:T29)</f>
        <v>#VALUE!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5">
      <c r="B33" s="32" t="s">
        <v>29</v>
      </c>
      <c r="C33" s="32"/>
      <c r="D33" s="32"/>
      <c r="E33" s="32"/>
      <c r="F33" s="32"/>
      <c r="G33" s="32"/>
      <c r="H33" s="32"/>
      <c r="I33" s="1"/>
      <c r="J33" s="1"/>
      <c r="K33" s="1"/>
      <c r="L33" s="1"/>
      <c r="M33" s="1"/>
      <c r="N33" s="1"/>
      <c r="O33" s="1"/>
    </row>
    <row r="34" spans="2:15" x14ac:dyDescent="0.25">
      <c r="B34" s="1"/>
      <c r="N34" s="1"/>
      <c r="O34" s="1"/>
    </row>
    <row r="35" spans="2:15" x14ac:dyDescent="0.2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Image 17</cp:lastModifiedBy>
  <dcterms:created xsi:type="dcterms:W3CDTF">2009-12-15T00:51:19Z</dcterms:created>
  <dcterms:modified xsi:type="dcterms:W3CDTF">2014-05-08T02:51:46Z</dcterms:modified>
</cp:coreProperties>
</file>