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ge 17\Desktop\"/>
    </mc:Choice>
  </mc:AlternateContent>
  <bookViews>
    <workbookView xWindow="0" yWindow="0" windowWidth="19320" windowHeight="9735"/>
  </bookViews>
  <sheets>
    <sheet name="Scores" sheetId="1" r:id="rId1"/>
    <sheet name="Results summary" sheetId="2" r:id="rId2"/>
  </sheets>
  <definedNames>
    <definedName name="_xlnm._FilterDatabase" localSheetId="0" hidden="1">Scores!$A$5:$W$40</definedName>
  </definedNames>
  <calcPr calcId="152511"/>
</workbook>
</file>

<file path=xl/calcChain.xml><?xml version="1.0" encoding="utf-8"?>
<calcChain xmlns="http://schemas.openxmlformats.org/spreadsheetml/2006/main"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5" i="1"/>
  <c r="O39" i="1"/>
  <c r="P39" i="1" s="1"/>
  <c r="O38" i="1"/>
  <c r="P38" i="1" s="1"/>
  <c r="U38" i="1" s="1"/>
  <c r="O37" i="1"/>
  <c r="O6" i="1"/>
  <c r="P6" i="1" s="1"/>
  <c r="O7" i="1"/>
  <c r="P7" i="1" s="1"/>
  <c r="O8" i="1"/>
  <c r="P8" i="1" s="1"/>
  <c r="U8" i="1" s="1"/>
  <c r="V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U16" i="1" s="1"/>
  <c r="V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U24" i="1" s="1"/>
  <c r="V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U30" i="1" s="1"/>
  <c r="V30" i="1" s="1"/>
  <c r="O31" i="1"/>
  <c r="P31" i="1" s="1"/>
  <c r="O32" i="1"/>
  <c r="P32" i="1" s="1"/>
  <c r="U32" i="1" s="1"/>
  <c r="V32" i="1" s="1"/>
  <c r="O33" i="1"/>
  <c r="P33" i="1" s="1"/>
  <c r="O34" i="1"/>
  <c r="P34" i="1" s="1"/>
  <c r="O35" i="1"/>
  <c r="P35" i="1" s="1"/>
  <c r="O36" i="1"/>
  <c r="P36" i="1" s="1"/>
  <c r="U36" i="1" s="1"/>
  <c r="O40" i="1"/>
  <c r="P40" i="1" s="1"/>
  <c r="U40" i="1" s="1"/>
  <c r="V40" i="1" s="1"/>
  <c r="O5" i="1"/>
  <c r="P5" i="1" s="1"/>
  <c r="U5" i="1" s="1"/>
  <c r="U20" i="1" l="1"/>
  <c r="V20" i="1" s="1"/>
  <c r="U18" i="1"/>
  <c r="V18" i="1" s="1"/>
  <c r="U39" i="1"/>
  <c r="V39" i="1" s="1"/>
  <c r="U15" i="1"/>
  <c r="V15" i="1" s="1"/>
  <c r="U23" i="1"/>
  <c r="V23" i="1" s="1"/>
  <c r="U19" i="1"/>
  <c r="V19" i="1" s="1"/>
  <c r="U26" i="1"/>
  <c r="V26" i="1" s="1"/>
  <c r="U11" i="1"/>
  <c r="V11" i="1" s="1"/>
  <c r="U27" i="1"/>
  <c r="V27" i="1" s="1"/>
  <c r="U35" i="1"/>
  <c r="V35" i="1" s="1"/>
  <c r="U22" i="1"/>
  <c r="V22" i="1" s="1"/>
  <c r="U28" i="1"/>
  <c r="V28" i="1" s="1"/>
  <c r="U6" i="1"/>
  <c r="V6" i="1" s="1"/>
  <c r="U14" i="1"/>
  <c r="V14" i="1" s="1"/>
  <c r="U12" i="1"/>
  <c r="V12" i="1" s="1"/>
  <c r="U31" i="1"/>
  <c r="V31" i="1" s="1"/>
  <c r="U34" i="1"/>
  <c r="V34" i="1" s="1"/>
  <c r="U10" i="1"/>
  <c r="V10" i="1" s="1"/>
  <c r="U33" i="1"/>
  <c r="V33" i="1" s="1"/>
  <c r="U29" i="1"/>
  <c r="V29" i="1" s="1"/>
  <c r="U25" i="1"/>
  <c r="V25" i="1" s="1"/>
  <c r="U21" i="1"/>
  <c r="V21" i="1" s="1"/>
  <c r="U17" i="1"/>
  <c r="V17" i="1" s="1"/>
  <c r="U13" i="1"/>
  <c r="V13" i="1" s="1"/>
  <c r="U9" i="1"/>
  <c r="V9" i="1" s="1"/>
  <c r="U7" i="1"/>
  <c r="V7" i="1" s="1"/>
  <c r="P37" i="1"/>
  <c r="U37" i="1" s="1"/>
  <c r="V37" i="1" s="1"/>
  <c r="V36" i="1"/>
  <c r="V38" i="1"/>
  <c r="E31" i="2"/>
  <c r="V5" i="1"/>
  <c r="E32" i="2" l="1"/>
  <c r="O22" i="2"/>
  <c r="O23" i="2"/>
  <c r="O18" i="2"/>
  <c r="O24" i="2"/>
  <c r="O19" i="2"/>
  <c r="O17" i="2"/>
  <c r="O20" i="2"/>
  <c r="O16" i="2"/>
  <c r="O21" i="2"/>
</calcChain>
</file>

<file path=xl/sharedStrings.xml><?xml version="1.0" encoding="utf-8"?>
<sst xmlns="http://schemas.openxmlformats.org/spreadsheetml/2006/main" count="150" uniqueCount="114">
  <si>
    <t>No.</t>
  </si>
  <si>
    <t xml:space="preserve">Bonus </t>
  </si>
  <si>
    <t>Group</t>
  </si>
  <si>
    <t>Title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</si>
  <si>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</si>
  <si>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</si>
  <si>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</si>
  <si>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</si>
  <si>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</si>
  <si>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</si>
  <si>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</si>
  <si>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</si>
  <si>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</si>
  <si>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</si>
  <si>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</si>
  <si>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</si>
  <si>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</si>
  <si>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</si>
  <si>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</si>
  <si>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</si>
  <si>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</si>
  <si>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</si>
  <si>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</si>
  <si>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</si>
  <si>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</si>
  <si>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</si>
  <si>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</si>
  <si>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</si>
  <si>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</si>
  <si>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</si>
  <si>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</si>
  <si>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course score overall              (out of 100)</t>
  </si>
  <si>
    <t>GASPER</t>
  </si>
  <si>
    <t>PALISKA</t>
  </si>
  <si>
    <t>MR</t>
  </si>
  <si>
    <t>MS</t>
  </si>
  <si>
    <t>MARK</t>
  </si>
  <si>
    <t>PAUL</t>
  </si>
  <si>
    <t>COOK</t>
  </si>
  <si>
    <t>DAVIES</t>
  </si>
  <si>
    <t>TOM</t>
  </si>
  <si>
    <t>JUNICHI</t>
  </si>
  <si>
    <t>NITTA</t>
  </si>
  <si>
    <t>DAVID</t>
  </si>
  <si>
    <t>HUBBLE</t>
  </si>
  <si>
    <t>YOKO</t>
  </si>
  <si>
    <t>IWAKI</t>
  </si>
  <si>
    <t>BEN</t>
  </si>
  <si>
    <t>SMITH</t>
  </si>
  <si>
    <t>HUGUES</t>
  </si>
  <si>
    <t>BOURNAS</t>
  </si>
  <si>
    <t>KANCHANAWAT</t>
  </si>
  <si>
    <t>/25</t>
  </si>
  <si>
    <t>/20</t>
  </si>
  <si>
    <t>SAI</t>
  </si>
  <si>
    <t>TIN HTOO</t>
  </si>
  <si>
    <t>PACHARAPAN</t>
  </si>
  <si>
    <t>WASARN</t>
  </si>
  <si>
    <t>ZAW</t>
  </si>
  <si>
    <t>PIYANEE</t>
  </si>
  <si>
    <t>PROMLERT</t>
  </si>
  <si>
    <t>JOSEPH</t>
  </si>
  <si>
    <t>NLEPE</t>
  </si>
  <si>
    <t>LEWIS MARTIN</t>
  </si>
  <si>
    <t>BROWN</t>
  </si>
  <si>
    <t>KHANDAKER JAHID</t>
  </si>
  <si>
    <t>SARWAR</t>
  </si>
  <si>
    <t>HAMZA</t>
  </si>
  <si>
    <t>IMRAN</t>
  </si>
  <si>
    <t>TIMOTHY</t>
  </si>
  <si>
    <t>VAN CLEVEN</t>
  </si>
  <si>
    <t>LIANA</t>
  </si>
  <si>
    <t>VAN ZYL</t>
  </si>
  <si>
    <t>THANAPORN</t>
  </si>
  <si>
    <t>TARNTONG</t>
  </si>
  <si>
    <t>PRISSANA</t>
  </si>
  <si>
    <t>SUKSANGUAN</t>
  </si>
  <si>
    <t>SCALLY</t>
  </si>
  <si>
    <t xml:space="preserve">Average score on the exam (mean)   </t>
  </si>
  <si>
    <t>D</t>
  </si>
  <si>
    <t>MICHAEL</t>
  </si>
  <si>
    <t>BIEDASSEK</t>
  </si>
  <si>
    <t>ZIN MAUNG MAUNG</t>
  </si>
  <si>
    <t>TARIKA</t>
  </si>
  <si>
    <t>CATEQUISTA</t>
  </si>
  <si>
    <t>CHUTHAMAT</t>
  </si>
  <si>
    <t>DUANGYEEWAH</t>
  </si>
  <si>
    <t>KOHTA</t>
  </si>
  <si>
    <t>TAKAZAWA</t>
  </si>
  <si>
    <t>MUSTAFA</t>
  </si>
  <si>
    <t>TAHMOORESI</t>
  </si>
  <si>
    <t>AZAT</t>
  </si>
  <si>
    <t>KADYROV</t>
  </si>
  <si>
    <t>JATULA</t>
  </si>
  <si>
    <t>RANSIBRAHMANAKUL</t>
  </si>
  <si>
    <t>NARUDOL (JOEY)</t>
  </si>
  <si>
    <t>CHAIAMON</t>
  </si>
  <si>
    <t>CHANTARAPITAK</t>
  </si>
  <si>
    <t>JOLENE</t>
  </si>
  <si>
    <t>MAC DONALD</t>
  </si>
  <si>
    <t>SURANYA</t>
  </si>
  <si>
    <t>SAISERM</t>
  </si>
  <si>
    <t xml:space="preserve">JUNELLE </t>
  </si>
  <si>
    <t>DORIAS</t>
  </si>
  <si>
    <t>L7</t>
  </si>
  <si>
    <t>/7</t>
  </si>
  <si>
    <t>PRAPAWAN</t>
  </si>
  <si>
    <t>SILASUWAN</t>
  </si>
  <si>
    <t>ROBEN</t>
  </si>
  <si>
    <t>VILJOEN</t>
  </si>
  <si>
    <t>CHIARA LYN</t>
  </si>
  <si>
    <t>LERTCHAI</t>
  </si>
  <si>
    <t>/80</t>
  </si>
  <si>
    <t>The top scores are highlighted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</si>
</sst>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63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2" fillId="4" borderId="2" xfId="0" applyFont="1" applyFill="1" applyBorder="1" applyAlignment="1" applyProtection="1">
      <protection locked="0"/>
    </xf>
    <xf numFmtId="16" fontId="9" fillId="3" borderId="2" xfId="0" applyNumberFormat="1" applyFont="1" applyFill="1" applyBorder="1" applyAlignment="1" applyProtection="1">
      <alignment wrapText="1"/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3" fillId="5" borderId="2" xfId="0" applyNumberFormat="1" applyFont="1" applyFill="1" applyBorder="1" applyAlignment="1" applyProtection="1">
      <alignment horizontal="center" wrapText="1"/>
    </xf>
    <xf numFmtId="0" fontId="3" fillId="5" borderId="2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1" fillId="4" borderId="0" xfId="0" applyFont="1" applyFill="1" applyProtection="1">
      <protection locked="0"/>
    </xf>
    <xf numFmtId="16" fontId="9" fillId="3" borderId="4" xfId="0" applyNumberFormat="1" applyFont="1" applyFill="1" applyBorder="1" applyAlignment="1" applyProtection="1">
      <alignment wrapText="1"/>
      <protection locked="0"/>
    </xf>
    <xf numFmtId="0" fontId="7" fillId="6" borderId="5" xfId="0" applyFont="1" applyFill="1" applyBorder="1" applyAlignment="1" applyProtection="1"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5" xfId="0" applyFont="1" applyFill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4" borderId="0" xfId="0" applyFont="1" applyFill="1" applyProtection="1"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7" fillId="7" borderId="5" xfId="0" applyFont="1" applyFill="1" applyBorder="1" applyAlignment="1" applyProtection="1">
      <protection locked="0"/>
    </xf>
    <xf numFmtId="164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164" fontId="10" fillId="2" borderId="5" xfId="0" applyNumberFormat="1" applyFont="1" applyFill="1" applyBorder="1" applyAlignment="1" applyProtection="1">
      <alignment horizontal="center"/>
      <protection locked="0"/>
    </xf>
    <xf numFmtId="0" fontId="0" fillId="8" borderId="2" xfId="0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7" fillId="9" borderId="2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Protection="1">
      <protection locked="0"/>
    </xf>
    <xf numFmtId="0" fontId="1" fillId="6" borderId="2" xfId="0" applyFont="1" applyFill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12" fillId="4" borderId="2" xfId="0" applyFont="1" applyFill="1" applyBorder="1" applyProtection="1">
      <protection locked="0"/>
    </xf>
    <xf numFmtId="0" fontId="12" fillId="4" borderId="0" xfId="0" applyFont="1" applyFill="1"/>
    <xf numFmtId="164" fontId="3" fillId="10" borderId="2" xfId="0" applyNumberFormat="1" applyFont="1" applyFill="1" applyBorder="1" applyAlignment="1" applyProtection="1">
      <alignment horizontal="center" wrapText="1"/>
    </xf>
    <xf numFmtId="164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0" fontId="9" fillId="10" borderId="2" xfId="0" applyFont="1" applyFill="1" applyBorder="1" applyAlignment="1" applyProtection="1">
      <alignment horizontal="center" vertical="center"/>
      <protection locked="0"/>
    </xf>
    <xf numFmtId="16" fontId="16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9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2" fillId="9" borderId="1" xfId="0" applyFont="1" applyFill="1" applyBorder="1" applyAlignment="1" applyProtection="1">
      <protection locked="0"/>
    </xf>
    <xf numFmtId="0" fontId="0" fillId="0" borderId="4" xfId="0" applyBorder="1"/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7" fillId="11" borderId="2" xfId="0" applyFont="1" applyFill="1" applyBorder="1" applyProtection="1">
      <protection locked="0"/>
    </xf>
  </cellXfs>
  <cellStyles count="2">
    <cellStyle name="Normal" xfId="0" builtinId="0"/>
    <cellStyle name="Style 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9784606883653972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482355191431032E-2"/>
                  <c:y val="5.76156534935502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808884213360012E-3"/>
                  <c:y val="1.0816882486845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562706989561533E-2"/>
                  <c:y val="-2.80098518490875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7703040156417921E-3"/>
                  <c:y val="-4.14486696271970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2192716801088755E-2"/>
                  <c:y val="-8.8130263337935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8211043457624506E-2"/>
                  <c:y val="-7.86433804779141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summary'!$N$16:$N$23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'Results summary'!$O$16:$O$23</c:f>
              <c:numCache>
                <c:formatCode>General</c:formatCode>
                <c:ptCount val="8"/>
                <c:pt idx="0">
                  <c:v>20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534"/>
          <c:y val="9.2499906705974549E-2"/>
          <c:w val="6.0975697875822306E-2"/>
          <c:h val="0.82000099513627167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144" l="0.70000000000000062" r="0.70000000000000062" t="0.75000000000001144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887942</xdr:colOff>
      <xdr:row>42</xdr:row>
      <xdr:rowOff>95250</xdr:rowOff>
    </xdr:from>
    <xdr:to>
      <xdr:col>5</xdr:col>
      <xdr:colOff>887942</xdr:colOff>
      <xdr:row>45</xdr:row>
      <xdr:rowOff>180975</xdr:rowOff>
    </xdr:to>
    <xdr:cxnSp macro="">
      <xdr:nvCxnSpPr>
        <xdr:cNvPr id="3" name="Straight Arrow Connector 2"/>
        <xdr:cNvCxnSpPr/>
      </xdr:nvCxnSpPr>
      <xdr:spPr>
        <a:xfrm>
          <a:off x="3480859" y="13208000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u="sng"/>
            <a:t>Results summary</a:t>
          </a:r>
        </a:p>
        <a:p>
          <a:endParaRPr lang="en-GB"/>
        </a:p>
        <a:p>
          <a:endParaRPr lang="en-GB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1">
            <a:lnSpc>
              <a:spcPts val="1900"/>
            </a:lnSpc>
            <a:defRPr sz="1000"/>
          </a:pPr>
          <a:r>
            <a:rPr lang="en-US" sz="1600" b="1" i="0" u="sng" strike="noStrike">
              <a:solidFill>
                <a:srgbClr val="000000"/>
              </a:solidFill>
              <a:latin typeface="Calibri"/>
            </a:rPr>
            <a:t>EN306 Evening Class (2013) Class results</a:t>
          </a:r>
        </a:p>
        <a:p xmlns:a="http://schemas.openxmlformats.org/drawingml/2006/main">
          <a:pPr algn="ctr" rtl="1">
            <a:lnSpc>
              <a:spcPts val="1900"/>
            </a:lnSpc>
            <a:defRPr sz="1000"/>
          </a:pPr>
          <a:endParaRPr lang="en-US" sz="1600" b="1" i="0" u="sng" strike="noStrike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ctr" rtl="1">
            <a:lnSpc>
              <a:spcPts val="1800"/>
            </a:lnSpc>
            <a:defRPr sz="1000"/>
          </a:pPr>
          <a:r>
            <a:rPr lang="en-US" sz="1600" b="0" i="0" strike="noStrike">
              <a:solidFill>
                <a:srgbClr val="000000"/>
              </a:solidFill>
              <a:latin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2"/>
  <sheetViews>
    <sheetView tabSelected="1" topLeftCell="D7" zoomScale="80" zoomScaleNormal="80" workbookViewId="0">
      <pane xSplit="4" topLeftCell="H1" activePane="topRight" state="frozen"/>
      <selection activeCell="D43" sqref="D43"/>
      <selection pane="topRight" activeCell="Z26" sqref="Z26"/>
    </sheetView>
  </sheetViews>
  <sheetFormatPr defaultRowHeight="15" x14ac:dyDescent="0.25"/>
  <cols>
    <col min="1" max="2" width="9.140625" style="1"/>
    <col min="3" max="3" width="8.140625" style="26" bestFit="1" customWidth="1"/>
    <col min="4" max="4" width="9.5703125" style="3" bestFit="1" customWidth="1"/>
    <col min="5" max="5" width="5.42578125" style="3" bestFit="1" customWidth="1"/>
    <col min="6" max="6" width="21.42578125" style="1" bestFit="1" customWidth="1"/>
    <col min="7" max="7" width="24.140625" style="1" bestFit="1" customWidth="1"/>
    <col min="8" max="8" width="3.85546875" style="1" customWidth="1"/>
    <col min="9" max="14" width="3.5703125" style="1" customWidth="1"/>
    <col min="15" max="15" width="5.85546875" style="1" bestFit="1" customWidth="1"/>
    <col min="16" max="16" width="5.5703125" style="1" bestFit="1" customWidth="1"/>
    <col min="17" max="17" width="1.85546875" customWidth="1"/>
    <col min="18" max="18" width="6.42578125" style="1" bestFit="1" customWidth="1"/>
    <col min="19" max="19" width="7.7109375" style="1" bestFit="1" customWidth="1"/>
    <col min="20" max="20" width="3.5703125" style="1" customWidth="1"/>
    <col min="21" max="21" width="11.42578125" style="1" bestFit="1" customWidth="1"/>
    <col min="22" max="22" width="7" style="1" bestFit="1" customWidth="1"/>
    <col min="23" max="23" width="3.140625" style="1" customWidth="1"/>
    <col min="24" max="24" width="9.5703125" style="1" customWidth="1"/>
    <col min="25" max="25" width="18.28515625" style="1" customWidth="1"/>
    <col min="26" max="26" width="34" style="1" customWidth="1"/>
    <col min="27" max="27" width="17.5703125" style="1" customWidth="1"/>
    <col min="28" max="34" width="9.140625" style="1"/>
    <col min="35" max="35" width="6.85546875" style="1" customWidth="1"/>
    <col min="36" max="16384" width="9.140625" style="1"/>
  </cols>
  <sheetData>
    <row r="2" spans="1:22" ht="18.75" x14ac:dyDescent="0.3">
      <c r="A2" s="17" t="s">
        <v>0</v>
      </c>
      <c r="B2" s="17"/>
      <c r="C2" s="28" t="s">
        <v>1</v>
      </c>
      <c r="D2" s="18" t="s">
        <v>2</v>
      </c>
      <c r="E2" s="18" t="s">
        <v>3</v>
      </c>
      <c r="F2" s="18" t="s">
        <v>4</v>
      </c>
      <c r="G2" s="19" t="s">
        <v>5</v>
      </c>
      <c r="H2" s="36" t="s">
        <v>6</v>
      </c>
      <c r="I2" s="13"/>
      <c r="J2" s="13"/>
      <c r="K2" s="13"/>
      <c r="L2" s="13"/>
      <c r="M2" s="13"/>
      <c r="N2" s="13"/>
      <c r="O2" s="13"/>
      <c r="P2" s="14"/>
      <c r="R2" s="50" t="s">
        <v>7</v>
      </c>
      <c r="S2" s="51"/>
      <c r="T2" s="4"/>
      <c r="U2" s="52" t="s">
        <v>8</v>
      </c>
      <c r="V2" s="53"/>
    </row>
    <row r="3" spans="1:22" ht="23.25" x14ac:dyDescent="0.5">
      <c r="A3" s="20"/>
      <c r="B3" s="20"/>
      <c r="C3" s="21"/>
      <c r="D3" s="21"/>
      <c r="E3" s="21"/>
      <c r="F3" s="22"/>
      <c r="G3" s="23"/>
      <c r="H3" s="16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104</v>
      </c>
      <c r="O3" s="48" t="s">
        <v>27</v>
      </c>
      <c r="P3" s="49" t="s">
        <v>28</v>
      </c>
      <c r="R3" s="48" t="s">
        <v>27</v>
      </c>
      <c r="S3" s="47" t="s">
        <v>15</v>
      </c>
      <c r="T3" s="6"/>
      <c r="U3" s="37" t="s">
        <v>8</v>
      </c>
      <c r="V3" s="37" t="s">
        <v>16</v>
      </c>
    </row>
    <row r="4" spans="1:22" x14ac:dyDescent="0.25">
      <c r="C4" s="3"/>
      <c r="O4" s="3" t="s">
        <v>105</v>
      </c>
      <c r="P4" s="3" t="s">
        <v>53</v>
      </c>
      <c r="R4" s="3" t="s">
        <v>52</v>
      </c>
      <c r="S4" s="3" t="s">
        <v>112</v>
      </c>
      <c r="U4" s="3" t="s">
        <v>17</v>
      </c>
    </row>
    <row r="5" spans="1:22" x14ac:dyDescent="0.25">
      <c r="A5" s="7"/>
      <c r="B5" s="7"/>
      <c r="C5" s="27"/>
      <c r="D5" s="38"/>
      <c r="E5" s="38" t="s">
        <v>34</v>
      </c>
      <c r="F5" s="39" t="s">
        <v>32</v>
      </c>
      <c r="G5" s="40" t="s">
        <v>33</v>
      </c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9">
        <f>SUM(H5:N5)</f>
        <v>7</v>
      </c>
      <c r="P5" s="44">
        <f>O5/7*20</f>
        <v>20</v>
      </c>
      <c r="Q5" s="43"/>
      <c r="R5" s="10">
        <v>29</v>
      </c>
      <c r="S5" s="44">
        <f>R5/42*80</f>
        <v>55.238095238095241</v>
      </c>
      <c r="T5" s="11"/>
      <c r="U5" s="45">
        <f>P5+S5</f>
        <v>75.238095238095241</v>
      </c>
      <c r="V5" s="46" t="str">
        <f>IF(U5&gt;=79.5,"A",IF(U5&gt;=74.5,"B+",IF(U5&gt;=69.5,"B",IF(U5&gt;=64.5,"C+",IF(U5&gt;=59.5,"C",IF(U5&gt;=54.5,"D+",IF(U5&gt;=44.5,"D",IF(U5&lt;44.5,"FAIL"))))))))</f>
        <v>B+</v>
      </c>
    </row>
    <row r="6" spans="1:22" x14ac:dyDescent="0.25">
      <c r="A6" s="8"/>
      <c r="B6" s="8"/>
      <c r="C6" s="27"/>
      <c r="D6" s="38"/>
      <c r="E6" s="38" t="s">
        <v>34</v>
      </c>
      <c r="F6" s="39" t="s">
        <v>80</v>
      </c>
      <c r="G6" s="40" t="s">
        <v>81</v>
      </c>
      <c r="H6" s="12">
        <v>0</v>
      </c>
      <c r="I6" s="12">
        <v>1</v>
      </c>
      <c r="J6" s="2">
        <v>1</v>
      </c>
      <c r="K6" s="12">
        <v>0</v>
      </c>
      <c r="L6" s="12">
        <v>1</v>
      </c>
      <c r="M6" s="12">
        <v>1</v>
      </c>
      <c r="N6" s="12">
        <v>1</v>
      </c>
      <c r="O6" s="9">
        <f t="shared" ref="O6:O40" si="0">SUM(H6:N6)</f>
        <v>5</v>
      </c>
      <c r="P6" s="44">
        <f t="shared" ref="P6:P40" si="1">O6/7*20</f>
        <v>14.285714285714286</v>
      </c>
      <c r="Q6" s="43"/>
      <c r="R6" s="10">
        <v>38</v>
      </c>
      <c r="S6" s="44">
        <f t="shared" ref="S6:S40" si="2">R6/42*80</f>
        <v>72.38095238095238</v>
      </c>
      <c r="T6" s="11"/>
      <c r="U6" s="45">
        <f t="shared" ref="U6:U40" si="3">P6+S6</f>
        <v>86.666666666666671</v>
      </c>
      <c r="V6" s="46" t="str">
        <f t="shared" ref="V6:V40" si="4">IF(U6&gt;=79.5,"A",IF(U6&gt;=74.5,"B+",IF(U6&gt;=69.5,"B",IF(U6&gt;=64.5,"C+",IF(U6&gt;=59.5,"C",IF(U6&gt;=54.5,"D+",IF(U6&gt;=44.5,"D",IF(U6&lt;44.5,"FAIL"))))))))</f>
        <v>A</v>
      </c>
    </row>
    <row r="7" spans="1:22" x14ac:dyDescent="0.25">
      <c r="A7" s="41"/>
      <c r="B7" s="41"/>
      <c r="C7" s="42"/>
      <c r="D7" s="38"/>
      <c r="E7" s="38" t="s">
        <v>35</v>
      </c>
      <c r="F7" s="39" t="s">
        <v>71</v>
      </c>
      <c r="G7" s="40" t="s">
        <v>72</v>
      </c>
      <c r="H7" s="12">
        <v>0</v>
      </c>
      <c r="I7" s="12">
        <v>1</v>
      </c>
      <c r="J7" s="2">
        <v>1</v>
      </c>
      <c r="K7" s="12">
        <v>1</v>
      </c>
      <c r="L7" s="12">
        <v>1</v>
      </c>
      <c r="M7" s="12">
        <v>1</v>
      </c>
      <c r="N7" s="12">
        <v>1</v>
      </c>
      <c r="O7" s="9">
        <f t="shared" si="0"/>
        <v>6</v>
      </c>
      <c r="P7" s="44">
        <f t="shared" si="1"/>
        <v>17.142857142857142</v>
      </c>
      <c r="Q7" s="43"/>
      <c r="R7" s="10">
        <v>33</v>
      </c>
      <c r="S7" s="44">
        <f t="shared" si="2"/>
        <v>62.857142857142854</v>
      </c>
      <c r="T7" s="11"/>
      <c r="U7" s="45">
        <f t="shared" si="3"/>
        <v>80</v>
      </c>
      <c r="V7" s="46" t="str">
        <f t="shared" si="4"/>
        <v>A</v>
      </c>
    </row>
    <row r="8" spans="1:22" x14ac:dyDescent="0.25">
      <c r="A8" s="8"/>
      <c r="B8" s="8"/>
      <c r="C8" s="27"/>
      <c r="D8" s="38"/>
      <c r="E8" s="38" t="s">
        <v>35</v>
      </c>
      <c r="F8" s="39" t="s">
        <v>82</v>
      </c>
      <c r="G8" s="40" t="s">
        <v>58</v>
      </c>
      <c r="H8" s="12">
        <v>1</v>
      </c>
      <c r="I8" s="12">
        <v>1</v>
      </c>
      <c r="J8" s="2">
        <v>1</v>
      </c>
      <c r="K8" s="12">
        <v>1</v>
      </c>
      <c r="L8" s="12">
        <v>1</v>
      </c>
      <c r="M8" s="12">
        <v>1</v>
      </c>
      <c r="N8" s="12">
        <v>1</v>
      </c>
      <c r="O8" s="9">
        <f t="shared" si="0"/>
        <v>7</v>
      </c>
      <c r="P8" s="44">
        <f t="shared" si="1"/>
        <v>20</v>
      </c>
      <c r="Q8" s="43"/>
      <c r="R8" s="10">
        <v>30</v>
      </c>
      <c r="S8" s="44">
        <f t="shared" si="2"/>
        <v>57.142857142857146</v>
      </c>
      <c r="T8" s="11"/>
      <c r="U8" s="45">
        <f t="shared" si="3"/>
        <v>77.142857142857139</v>
      </c>
      <c r="V8" s="46" t="str">
        <f t="shared" si="4"/>
        <v>B+</v>
      </c>
    </row>
    <row r="9" spans="1:22" x14ac:dyDescent="0.25">
      <c r="A9" s="41"/>
      <c r="B9" s="41"/>
      <c r="C9" s="42"/>
      <c r="D9" s="38"/>
      <c r="E9" s="38" t="s">
        <v>35</v>
      </c>
      <c r="F9" s="39" t="s">
        <v>56</v>
      </c>
      <c r="G9" s="40" t="s">
        <v>57</v>
      </c>
      <c r="H9" s="12">
        <v>1</v>
      </c>
      <c r="I9" s="12">
        <v>1</v>
      </c>
      <c r="J9" s="2">
        <v>1</v>
      </c>
      <c r="K9" s="12">
        <v>1</v>
      </c>
      <c r="L9" s="12">
        <v>1</v>
      </c>
      <c r="M9" s="12">
        <v>1</v>
      </c>
      <c r="N9" s="12">
        <v>1</v>
      </c>
      <c r="O9" s="9">
        <f t="shared" si="0"/>
        <v>7</v>
      </c>
      <c r="P9" s="44">
        <f t="shared" si="1"/>
        <v>20</v>
      </c>
      <c r="Q9" s="43"/>
      <c r="R9" s="10">
        <v>32.5</v>
      </c>
      <c r="S9" s="44">
        <f t="shared" si="2"/>
        <v>61.904761904761905</v>
      </c>
      <c r="T9" s="11"/>
      <c r="U9" s="45">
        <f t="shared" si="3"/>
        <v>81.904761904761898</v>
      </c>
      <c r="V9" s="46" t="str">
        <f t="shared" si="4"/>
        <v>A</v>
      </c>
    </row>
    <row r="10" spans="1:22" x14ac:dyDescent="0.25">
      <c r="A10" s="8"/>
      <c r="B10" s="8"/>
      <c r="C10" s="27"/>
      <c r="D10" s="38"/>
      <c r="E10" s="38" t="s">
        <v>34</v>
      </c>
      <c r="F10" s="39" t="s">
        <v>69</v>
      </c>
      <c r="G10" s="40" t="s">
        <v>70</v>
      </c>
      <c r="H10" s="12">
        <v>1</v>
      </c>
      <c r="I10" s="12">
        <v>1</v>
      </c>
      <c r="J10" s="2">
        <v>1</v>
      </c>
      <c r="K10" s="12">
        <v>1</v>
      </c>
      <c r="L10" s="12">
        <v>1</v>
      </c>
      <c r="M10" s="12">
        <v>0</v>
      </c>
      <c r="N10" s="12">
        <v>1</v>
      </c>
      <c r="O10" s="9">
        <f t="shared" si="0"/>
        <v>6</v>
      </c>
      <c r="P10" s="44">
        <f t="shared" si="1"/>
        <v>17.142857142857142</v>
      </c>
      <c r="Q10" s="43"/>
      <c r="R10" s="10">
        <v>34.5</v>
      </c>
      <c r="S10" s="44">
        <f t="shared" si="2"/>
        <v>65.714285714285708</v>
      </c>
      <c r="T10" s="11"/>
      <c r="U10" s="45">
        <f t="shared" si="3"/>
        <v>82.857142857142847</v>
      </c>
      <c r="V10" s="46" t="str">
        <f t="shared" si="4"/>
        <v>A</v>
      </c>
    </row>
    <row r="11" spans="1:22" x14ac:dyDescent="0.25">
      <c r="A11" s="41"/>
      <c r="B11" s="41"/>
      <c r="C11" s="42"/>
      <c r="D11" s="38"/>
      <c r="E11" s="38" t="s">
        <v>34</v>
      </c>
      <c r="F11" s="39" t="s">
        <v>67</v>
      </c>
      <c r="G11" s="40" t="s">
        <v>68</v>
      </c>
      <c r="H11" s="12">
        <v>1</v>
      </c>
      <c r="I11" s="12">
        <v>1</v>
      </c>
      <c r="J11" s="2">
        <v>1</v>
      </c>
      <c r="K11" s="12">
        <v>1</v>
      </c>
      <c r="L11" s="12">
        <v>1</v>
      </c>
      <c r="M11" s="12">
        <v>1</v>
      </c>
      <c r="N11" s="12">
        <v>1</v>
      </c>
      <c r="O11" s="9">
        <f t="shared" si="0"/>
        <v>7</v>
      </c>
      <c r="P11" s="44">
        <f t="shared" si="1"/>
        <v>20</v>
      </c>
      <c r="Q11" s="43"/>
      <c r="R11" s="10">
        <v>36</v>
      </c>
      <c r="S11" s="44">
        <f t="shared" si="2"/>
        <v>68.571428571428569</v>
      </c>
      <c r="T11" s="11"/>
      <c r="U11" s="45">
        <f t="shared" si="3"/>
        <v>88.571428571428569</v>
      </c>
      <c r="V11" s="46" t="str">
        <f t="shared" si="4"/>
        <v>A</v>
      </c>
    </row>
    <row r="12" spans="1:22" x14ac:dyDescent="0.25">
      <c r="A12" s="8"/>
      <c r="B12" s="8"/>
      <c r="C12" s="27"/>
      <c r="D12" s="38"/>
      <c r="E12" s="38" t="s">
        <v>34</v>
      </c>
      <c r="F12" s="39" t="s">
        <v>47</v>
      </c>
      <c r="G12" s="40" t="s">
        <v>48</v>
      </c>
      <c r="H12" s="12">
        <v>1</v>
      </c>
      <c r="I12" s="12">
        <v>1</v>
      </c>
      <c r="J12" s="2">
        <v>1</v>
      </c>
      <c r="K12" s="12">
        <v>1</v>
      </c>
      <c r="L12" s="12">
        <v>1</v>
      </c>
      <c r="M12" s="12">
        <v>1</v>
      </c>
      <c r="N12" s="12">
        <v>1</v>
      </c>
      <c r="O12" s="9">
        <f t="shared" si="0"/>
        <v>7</v>
      </c>
      <c r="P12" s="44">
        <f t="shared" si="1"/>
        <v>20</v>
      </c>
      <c r="Q12" s="43"/>
      <c r="R12" s="10">
        <v>37</v>
      </c>
      <c r="S12" s="44">
        <f t="shared" si="2"/>
        <v>70.476190476190482</v>
      </c>
      <c r="T12" s="11"/>
      <c r="U12" s="45">
        <f t="shared" si="3"/>
        <v>90.476190476190482</v>
      </c>
      <c r="V12" s="46" t="str">
        <f t="shared" si="4"/>
        <v>A</v>
      </c>
    </row>
    <row r="13" spans="1:22" x14ac:dyDescent="0.25">
      <c r="A13" s="41"/>
      <c r="B13" s="41"/>
      <c r="C13" s="42"/>
      <c r="D13" s="38"/>
      <c r="E13" s="38" t="s">
        <v>34</v>
      </c>
      <c r="F13" s="39" t="s">
        <v>49</v>
      </c>
      <c r="G13" s="40" t="s">
        <v>50</v>
      </c>
      <c r="H13" s="12">
        <v>1</v>
      </c>
      <c r="I13" s="12">
        <v>1</v>
      </c>
      <c r="J13" s="2">
        <v>1</v>
      </c>
      <c r="K13" s="12">
        <v>1</v>
      </c>
      <c r="L13" s="12">
        <v>1</v>
      </c>
      <c r="M13" s="12">
        <v>1</v>
      </c>
      <c r="N13" s="12">
        <v>1</v>
      </c>
      <c r="O13" s="9">
        <f t="shared" si="0"/>
        <v>7</v>
      </c>
      <c r="P13" s="44">
        <f t="shared" si="1"/>
        <v>20</v>
      </c>
      <c r="Q13" s="43"/>
      <c r="R13" s="10">
        <v>37</v>
      </c>
      <c r="S13" s="44">
        <f t="shared" si="2"/>
        <v>70.476190476190482</v>
      </c>
      <c r="T13" s="11"/>
      <c r="U13" s="45">
        <f t="shared" si="3"/>
        <v>90.476190476190482</v>
      </c>
      <c r="V13" s="46" t="str">
        <f t="shared" si="4"/>
        <v>A</v>
      </c>
    </row>
    <row r="14" spans="1:22" x14ac:dyDescent="0.25">
      <c r="A14" s="8"/>
      <c r="B14" s="8"/>
      <c r="C14" s="27"/>
      <c r="D14" s="38"/>
      <c r="E14" s="38" t="s">
        <v>34</v>
      </c>
      <c r="F14" s="39" t="s">
        <v>40</v>
      </c>
      <c r="G14" s="40" t="s">
        <v>77</v>
      </c>
      <c r="H14" s="2">
        <v>1</v>
      </c>
      <c r="I14" s="12">
        <v>1</v>
      </c>
      <c r="J14" s="2">
        <v>1</v>
      </c>
      <c r="K14" s="12">
        <v>1</v>
      </c>
      <c r="L14" s="12">
        <v>1</v>
      </c>
      <c r="M14" s="12">
        <v>1</v>
      </c>
      <c r="N14" s="12">
        <v>1</v>
      </c>
      <c r="O14" s="9">
        <f t="shared" si="0"/>
        <v>7</v>
      </c>
      <c r="P14" s="44">
        <f t="shared" si="1"/>
        <v>20</v>
      </c>
      <c r="Q14" s="43"/>
      <c r="R14" s="10">
        <v>41</v>
      </c>
      <c r="S14" s="44">
        <f t="shared" si="2"/>
        <v>78.095238095238088</v>
      </c>
      <c r="T14" s="11"/>
      <c r="U14" s="45">
        <f t="shared" si="3"/>
        <v>98.095238095238088</v>
      </c>
      <c r="V14" s="46" t="str">
        <f t="shared" si="4"/>
        <v>A</v>
      </c>
    </row>
    <row r="15" spans="1:22" x14ac:dyDescent="0.25">
      <c r="A15" s="8"/>
      <c r="B15" s="8"/>
      <c r="C15" s="27"/>
      <c r="D15" s="38"/>
      <c r="E15" s="38" t="s">
        <v>35</v>
      </c>
      <c r="F15" s="39" t="s">
        <v>59</v>
      </c>
      <c r="G15" s="40" t="s">
        <v>60</v>
      </c>
      <c r="H15" s="2">
        <v>1</v>
      </c>
      <c r="I15" s="12">
        <v>1</v>
      </c>
      <c r="J15" s="2">
        <v>1</v>
      </c>
      <c r="K15" s="12">
        <v>1</v>
      </c>
      <c r="L15" s="12">
        <v>1</v>
      </c>
      <c r="M15" s="12">
        <v>0</v>
      </c>
      <c r="N15" s="12">
        <v>1</v>
      </c>
      <c r="O15" s="9">
        <f t="shared" si="0"/>
        <v>6</v>
      </c>
      <c r="P15" s="44">
        <f t="shared" si="1"/>
        <v>17.142857142857142</v>
      </c>
      <c r="Q15" s="43"/>
      <c r="R15" s="10">
        <v>36</v>
      </c>
      <c r="S15" s="44">
        <f t="shared" si="2"/>
        <v>68.571428571428569</v>
      </c>
      <c r="T15" s="11"/>
      <c r="U15" s="45">
        <f t="shared" si="3"/>
        <v>85.714285714285708</v>
      </c>
      <c r="V15" s="46" t="str">
        <f t="shared" si="4"/>
        <v>A</v>
      </c>
    </row>
    <row r="16" spans="1:22" x14ac:dyDescent="0.25">
      <c r="A16" s="8"/>
      <c r="B16" s="8"/>
      <c r="C16" s="27"/>
      <c r="D16" s="38"/>
      <c r="E16" s="38" t="s">
        <v>35</v>
      </c>
      <c r="F16" s="39" t="s">
        <v>83</v>
      </c>
      <c r="G16" s="40" t="s">
        <v>84</v>
      </c>
      <c r="H16" s="2">
        <v>1</v>
      </c>
      <c r="I16" s="12">
        <v>1</v>
      </c>
      <c r="J16" s="2">
        <v>1</v>
      </c>
      <c r="K16" s="12">
        <v>1</v>
      </c>
      <c r="L16" s="12">
        <v>1</v>
      </c>
      <c r="M16" s="12">
        <v>1</v>
      </c>
      <c r="N16" s="12">
        <v>1</v>
      </c>
      <c r="O16" s="9">
        <f t="shared" si="0"/>
        <v>7</v>
      </c>
      <c r="P16" s="44">
        <f t="shared" si="1"/>
        <v>20</v>
      </c>
      <c r="Q16" s="43"/>
      <c r="R16" s="10">
        <v>34</v>
      </c>
      <c r="S16" s="44">
        <f t="shared" si="2"/>
        <v>64.761904761904759</v>
      </c>
      <c r="T16" s="11"/>
      <c r="U16" s="45">
        <f t="shared" si="3"/>
        <v>84.761904761904759</v>
      </c>
      <c r="V16" s="46" t="str">
        <f t="shared" si="4"/>
        <v>A</v>
      </c>
    </row>
    <row r="17" spans="1:22" x14ac:dyDescent="0.25">
      <c r="A17" s="41"/>
      <c r="B17" s="41"/>
      <c r="C17" s="42"/>
      <c r="D17" s="38"/>
      <c r="E17" s="38" t="s">
        <v>35</v>
      </c>
      <c r="F17" s="39" t="s">
        <v>85</v>
      </c>
      <c r="G17" s="40" t="s">
        <v>86</v>
      </c>
      <c r="H17" s="2">
        <v>1</v>
      </c>
      <c r="I17" s="12">
        <v>1</v>
      </c>
      <c r="J17" s="2">
        <v>1</v>
      </c>
      <c r="K17" s="12">
        <v>1</v>
      </c>
      <c r="L17" s="12">
        <v>1</v>
      </c>
      <c r="M17" s="12">
        <v>1</v>
      </c>
      <c r="N17" s="12">
        <v>1</v>
      </c>
      <c r="O17" s="9">
        <f t="shared" si="0"/>
        <v>7</v>
      </c>
      <c r="P17" s="44">
        <f t="shared" si="1"/>
        <v>20</v>
      </c>
      <c r="Q17" s="43"/>
      <c r="R17" s="10">
        <v>33</v>
      </c>
      <c r="S17" s="44">
        <f t="shared" si="2"/>
        <v>62.857142857142854</v>
      </c>
      <c r="T17" s="11"/>
      <c r="U17" s="45">
        <f t="shared" si="3"/>
        <v>82.857142857142861</v>
      </c>
      <c r="V17" s="46" t="str">
        <f t="shared" si="4"/>
        <v>A</v>
      </c>
    </row>
    <row r="18" spans="1:22" x14ac:dyDescent="0.25">
      <c r="A18" s="41"/>
      <c r="B18" s="41"/>
      <c r="C18" s="42"/>
      <c r="D18" s="38"/>
      <c r="E18" s="38" t="s">
        <v>34</v>
      </c>
      <c r="F18" s="39" t="s">
        <v>63</v>
      </c>
      <c r="G18" s="40" t="s">
        <v>64</v>
      </c>
      <c r="H18" s="2">
        <v>1</v>
      </c>
      <c r="I18" s="12">
        <v>1</v>
      </c>
      <c r="J18" s="2">
        <v>1</v>
      </c>
      <c r="K18" s="12">
        <v>1</v>
      </c>
      <c r="L18" s="12">
        <v>1</v>
      </c>
      <c r="M18" s="12">
        <v>1</v>
      </c>
      <c r="N18" s="12">
        <v>1</v>
      </c>
      <c r="O18" s="9">
        <f t="shared" si="0"/>
        <v>7</v>
      </c>
      <c r="P18" s="44">
        <f t="shared" si="1"/>
        <v>20</v>
      </c>
      <c r="Q18" s="43"/>
      <c r="R18" s="10">
        <v>33.5</v>
      </c>
      <c r="S18" s="44">
        <f t="shared" si="2"/>
        <v>63.80952380952381</v>
      </c>
      <c r="T18" s="11"/>
      <c r="U18" s="45">
        <f t="shared" si="3"/>
        <v>83.80952380952381</v>
      </c>
      <c r="V18" s="46" t="str">
        <f t="shared" si="4"/>
        <v>A</v>
      </c>
    </row>
    <row r="19" spans="1:22" x14ac:dyDescent="0.25">
      <c r="A19" s="41"/>
      <c r="B19" s="41"/>
      <c r="C19" s="42"/>
      <c r="D19" s="38"/>
      <c r="E19" s="38" t="s">
        <v>34</v>
      </c>
      <c r="F19" s="39" t="s">
        <v>87</v>
      </c>
      <c r="G19" s="40" t="s">
        <v>88</v>
      </c>
      <c r="H19" s="2">
        <v>1</v>
      </c>
      <c r="I19" s="12">
        <v>1</v>
      </c>
      <c r="J19" s="2">
        <v>1</v>
      </c>
      <c r="K19" s="12">
        <v>1</v>
      </c>
      <c r="L19" s="12">
        <v>1</v>
      </c>
      <c r="M19" s="12">
        <v>1</v>
      </c>
      <c r="N19" s="12">
        <v>1</v>
      </c>
      <c r="O19" s="9">
        <f t="shared" si="0"/>
        <v>7</v>
      </c>
      <c r="P19" s="44">
        <f t="shared" si="1"/>
        <v>20</v>
      </c>
      <c r="Q19" s="43"/>
      <c r="R19" s="10">
        <v>27</v>
      </c>
      <c r="S19" s="44">
        <f t="shared" si="2"/>
        <v>51.428571428571431</v>
      </c>
      <c r="T19" s="11"/>
      <c r="U19" s="45">
        <f t="shared" si="3"/>
        <v>71.428571428571431</v>
      </c>
      <c r="V19" s="46" t="str">
        <f t="shared" si="4"/>
        <v>B</v>
      </c>
    </row>
    <row r="20" spans="1:22" x14ac:dyDescent="0.25">
      <c r="A20" s="41"/>
      <c r="B20" s="41"/>
      <c r="C20" s="42"/>
      <c r="D20" s="38"/>
      <c r="E20" s="38" t="s">
        <v>34</v>
      </c>
      <c r="F20" s="39" t="s">
        <v>41</v>
      </c>
      <c r="G20" s="40" t="s">
        <v>42</v>
      </c>
      <c r="H20" s="2">
        <v>1</v>
      </c>
      <c r="I20" s="12">
        <v>1</v>
      </c>
      <c r="J20" s="2">
        <v>1</v>
      </c>
      <c r="K20" s="12">
        <v>1</v>
      </c>
      <c r="L20" s="12">
        <v>1</v>
      </c>
      <c r="M20" s="12">
        <v>1</v>
      </c>
      <c r="N20" s="12">
        <v>1</v>
      </c>
      <c r="O20" s="9">
        <f t="shared" si="0"/>
        <v>7</v>
      </c>
      <c r="P20" s="44">
        <f t="shared" si="1"/>
        <v>20</v>
      </c>
      <c r="Q20" s="43"/>
      <c r="R20" s="10">
        <v>38</v>
      </c>
      <c r="S20" s="44">
        <f t="shared" si="2"/>
        <v>72.38095238095238</v>
      </c>
      <c r="T20" s="11"/>
      <c r="U20" s="45">
        <f t="shared" si="3"/>
        <v>92.38095238095238</v>
      </c>
      <c r="V20" s="46" t="str">
        <f t="shared" si="4"/>
        <v>A</v>
      </c>
    </row>
    <row r="21" spans="1:22" x14ac:dyDescent="0.25">
      <c r="A21" s="8"/>
      <c r="B21" s="8"/>
      <c r="C21" s="27"/>
      <c r="D21" s="38"/>
      <c r="E21" s="38" t="s">
        <v>34</v>
      </c>
      <c r="F21" s="39" t="s">
        <v>89</v>
      </c>
      <c r="G21" s="40" t="s">
        <v>90</v>
      </c>
      <c r="H21" s="2">
        <v>1</v>
      </c>
      <c r="I21" s="12">
        <v>1</v>
      </c>
      <c r="J21" s="2">
        <v>1</v>
      </c>
      <c r="K21" s="12">
        <v>1</v>
      </c>
      <c r="L21" s="12">
        <v>1</v>
      </c>
      <c r="M21" s="12">
        <v>0</v>
      </c>
      <c r="N21" s="12">
        <v>1</v>
      </c>
      <c r="O21" s="9">
        <f t="shared" si="0"/>
        <v>6</v>
      </c>
      <c r="P21" s="44">
        <f t="shared" si="1"/>
        <v>17.142857142857142</v>
      </c>
      <c r="Q21" s="43"/>
      <c r="R21" s="10">
        <v>28</v>
      </c>
      <c r="S21" s="44">
        <f t="shared" si="2"/>
        <v>53.333333333333329</v>
      </c>
      <c r="T21" s="11"/>
      <c r="U21" s="45">
        <f t="shared" si="3"/>
        <v>70.476190476190467</v>
      </c>
      <c r="V21" s="46" t="str">
        <f t="shared" si="4"/>
        <v>B</v>
      </c>
    </row>
    <row r="22" spans="1:22" x14ac:dyDescent="0.25">
      <c r="A22" s="8"/>
      <c r="B22" s="8"/>
      <c r="C22" s="27"/>
      <c r="D22" s="38"/>
      <c r="E22" s="38" t="s">
        <v>34</v>
      </c>
      <c r="F22" s="39" t="s">
        <v>43</v>
      </c>
      <c r="G22" s="40" t="s">
        <v>44</v>
      </c>
      <c r="H22" s="2">
        <v>1</v>
      </c>
      <c r="I22" s="12">
        <v>1</v>
      </c>
      <c r="J22" s="2">
        <v>1</v>
      </c>
      <c r="K22" s="12">
        <v>1</v>
      </c>
      <c r="L22" s="12">
        <v>1</v>
      </c>
      <c r="M22" s="12">
        <v>1</v>
      </c>
      <c r="N22" s="12">
        <v>1</v>
      </c>
      <c r="O22" s="9">
        <f t="shared" si="0"/>
        <v>7</v>
      </c>
      <c r="P22" s="44">
        <f t="shared" si="1"/>
        <v>20</v>
      </c>
      <c r="Q22" s="43"/>
      <c r="R22" s="10">
        <v>37</v>
      </c>
      <c r="S22" s="44">
        <f t="shared" si="2"/>
        <v>70.476190476190482</v>
      </c>
      <c r="T22" s="11"/>
      <c r="U22" s="45">
        <f t="shared" si="3"/>
        <v>90.476190476190482</v>
      </c>
      <c r="V22" s="46" t="str">
        <f t="shared" si="4"/>
        <v>A</v>
      </c>
    </row>
    <row r="23" spans="1:22" x14ac:dyDescent="0.25">
      <c r="A23" s="41"/>
      <c r="B23" s="41"/>
      <c r="C23" s="42"/>
      <c r="D23" s="38"/>
      <c r="E23" s="38" t="s">
        <v>34</v>
      </c>
      <c r="F23" s="39" t="s">
        <v>91</v>
      </c>
      <c r="G23" s="40" t="s">
        <v>92</v>
      </c>
      <c r="H23" s="2">
        <v>1</v>
      </c>
      <c r="I23" s="12">
        <v>1</v>
      </c>
      <c r="J23" s="2">
        <v>1</v>
      </c>
      <c r="K23" s="12">
        <v>1</v>
      </c>
      <c r="L23" s="12">
        <v>1</v>
      </c>
      <c r="M23" s="12">
        <v>1</v>
      </c>
      <c r="N23" s="12">
        <v>1</v>
      </c>
      <c r="O23" s="9">
        <f t="shared" si="0"/>
        <v>7</v>
      </c>
      <c r="P23" s="44">
        <f t="shared" si="1"/>
        <v>20</v>
      </c>
      <c r="Q23" s="43"/>
      <c r="R23" s="10">
        <v>40</v>
      </c>
      <c r="S23" s="44">
        <f t="shared" si="2"/>
        <v>76.19047619047619</v>
      </c>
      <c r="T23" s="11"/>
      <c r="U23" s="45">
        <f t="shared" si="3"/>
        <v>96.19047619047619</v>
      </c>
      <c r="V23" s="46" t="str">
        <f t="shared" si="4"/>
        <v>A</v>
      </c>
    </row>
    <row r="24" spans="1:22" x14ac:dyDescent="0.25">
      <c r="A24" s="41"/>
      <c r="B24" s="41"/>
      <c r="C24" s="42"/>
      <c r="D24" s="38"/>
      <c r="E24" s="38" t="s">
        <v>35</v>
      </c>
      <c r="F24" s="39" t="s">
        <v>45</v>
      </c>
      <c r="G24" s="40" t="s">
        <v>46</v>
      </c>
      <c r="H24" s="12">
        <v>1</v>
      </c>
      <c r="I24" s="12">
        <v>1</v>
      </c>
      <c r="J24" s="2">
        <v>1</v>
      </c>
      <c r="K24" s="12">
        <v>1</v>
      </c>
      <c r="L24" s="12">
        <v>1</v>
      </c>
      <c r="M24" s="12">
        <v>1</v>
      </c>
      <c r="N24" s="12">
        <v>1</v>
      </c>
      <c r="O24" s="9">
        <f t="shared" si="0"/>
        <v>7</v>
      </c>
      <c r="P24" s="44">
        <f t="shared" si="1"/>
        <v>20</v>
      </c>
      <c r="Q24" s="43"/>
      <c r="R24" s="10">
        <v>21</v>
      </c>
      <c r="S24" s="44">
        <f t="shared" si="2"/>
        <v>40</v>
      </c>
      <c r="T24" s="11"/>
      <c r="U24" s="45">
        <f t="shared" si="3"/>
        <v>60</v>
      </c>
      <c r="V24" s="46" t="str">
        <f t="shared" si="4"/>
        <v>C</v>
      </c>
    </row>
    <row r="25" spans="1:22" x14ac:dyDescent="0.25">
      <c r="A25" s="8"/>
      <c r="B25" s="8"/>
      <c r="C25" s="27"/>
      <c r="D25" s="38"/>
      <c r="E25" s="38" t="s">
        <v>34</v>
      </c>
      <c r="F25" s="39" t="s">
        <v>37</v>
      </c>
      <c r="G25" s="40" t="s">
        <v>38</v>
      </c>
      <c r="H25" s="12">
        <v>1</v>
      </c>
      <c r="I25" s="2">
        <v>1</v>
      </c>
      <c r="J25" s="2">
        <v>1</v>
      </c>
      <c r="K25" s="12">
        <v>1</v>
      </c>
      <c r="L25" s="12">
        <v>1</v>
      </c>
      <c r="M25" s="12">
        <v>1</v>
      </c>
      <c r="N25" s="12">
        <v>1</v>
      </c>
      <c r="O25" s="9">
        <f t="shared" si="0"/>
        <v>7</v>
      </c>
      <c r="P25" s="44">
        <f t="shared" si="1"/>
        <v>20</v>
      </c>
      <c r="Q25" s="43"/>
      <c r="R25" s="10">
        <v>39</v>
      </c>
      <c r="S25" s="44">
        <f t="shared" si="2"/>
        <v>74.285714285714292</v>
      </c>
      <c r="T25" s="11"/>
      <c r="U25" s="45">
        <f t="shared" si="3"/>
        <v>94.285714285714292</v>
      </c>
      <c r="V25" s="46" t="str">
        <f t="shared" si="4"/>
        <v>A</v>
      </c>
    </row>
    <row r="26" spans="1:22" x14ac:dyDescent="0.25">
      <c r="A26" s="8"/>
      <c r="B26" s="8"/>
      <c r="C26" s="27"/>
      <c r="D26" s="38"/>
      <c r="E26" s="38" t="s">
        <v>35</v>
      </c>
      <c r="F26" s="39" t="s">
        <v>75</v>
      </c>
      <c r="G26" s="40" t="s">
        <v>76</v>
      </c>
      <c r="H26" s="12">
        <v>1</v>
      </c>
      <c r="I26" s="2">
        <v>1</v>
      </c>
      <c r="J26" s="2">
        <v>1</v>
      </c>
      <c r="K26" s="12">
        <v>1</v>
      </c>
      <c r="L26" s="12">
        <v>1</v>
      </c>
      <c r="M26" s="12">
        <v>1</v>
      </c>
      <c r="N26" s="12">
        <v>1</v>
      </c>
      <c r="O26" s="9">
        <f t="shared" si="0"/>
        <v>7</v>
      </c>
      <c r="P26" s="44">
        <f t="shared" si="1"/>
        <v>20</v>
      </c>
      <c r="Q26" s="43"/>
      <c r="R26" s="10">
        <v>28</v>
      </c>
      <c r="S26" s="44">
        <f t="shared" si="2"/>
        <v>53.333333333333329</v>
      </c>
      <c r="T26" s="11"/>
      <c r="U26" s="45">
        <f t="shared" si="3"/>
        <v>73.333333333333329</v>
      </c>
      <c r="V26" s="46" t="str">
        <f t="shared" si="4"/>
        <v>B</v>
      </c>
    </row>
    <row r="27" spans="1:22" x14ac:dyDescent="0.25">
      <c r="A27" s="8"/>
      <c r="B27" s="8"/>
      <c r="C27" s="27"/>
      <c r="D27" s="38"/>
      <c r="E27" s="38" t="s">
        <v>34</v>
      </c>
      <c r="F27" s="39" t="s">
        <v>93</v>
      </c>
      <c r="G27" s="40" t="s">
        <v>94</v>
      </c>
      <c r="H27" s="12">
        <v>1</v>
      </c>
      <c r="I27" s="2">
        <v>1</v>
      </c>
      <c r="J27" s="2">
        <v>0</v>
      </c>
      <c r="K27" s="12">
        <v>1</v>
      </c>
      <c r="L27" s="12">
        <v>1</v>
      </c>
      <c r="M27" s="12">
        <v>0</v>
      </c>
      <c r="N27" s="12">
        <v>1</v>
      </c>
      <c r="O27" s="9">
        <f t="shared" si="0"/>
        <v>5</v>
      </c>
      <c r="P27" s="44">
        <f t="shared" si="1"/>
        <v>14.285714285714286</v>
      </c>
      <c r="Q27" s="43"/>
      <c r="R27" s="10">
        <v>22.5</v>
      </c>
      <c r="S27" s="44">
        <f t="shared" si="2"/>
        <v>42.857142857142854</v>
      </c>
      <c r="T27" s="11"/>
      <c r="U27" s="45">
        <f t="shared" si="3"/>
        <v>57.142857142857139</v>
      </c>
      <c r="V27" s="46" t="str">
        <f t="shared" si="4"/>
        <v>D+</v>
      </c>
    </row>
    <row r="28" spans="1:22" x14ac:dyDescent="0.25">
      <c r="A28" s="8"/>
      <c r="B28" s="8"/>
      <c r="C28" s="27"/>
      <c r="D28" s="38"/>
      <c r="E28" s="38" t="s">
        <v>34</v>
      </c>
      <c r="F28" s="39" t="s">
        <v>61</v>
      </c>
      <c r="G28" s="40" t="s">
        <v>62</v>
      </c>
      <c r="H28" s="12">
        <v>1</v>
      </c>
      <c r="I28" s="2">
        <v>1</v>
      </c>
      <c r="J28" s="2">
        <v>1</v>
      </c>
      <c r="K28" s="12">
        <v>1</v>
      </c>
      <c r="L28" s="12">
        <v>1</v>
      </c>
      <c r="M28" s="12">
        <v>0</v>
      </c>
      <c r="N28" s="12">
        <v>1</v>
      </c>
      <c r="O28" s="9">
        <f t="shared" si="0"/>
        <v>6</v>
      </c>
      <c r="P28" s="44">
        <f t="shared" si="1"/>
        <v>17.142857142857142</v>
      </c>
      <c r="Q28" s="43"/>
      <c r="R28" s="10">
        <v>28</v>
      </c>
      <c r="S28" s="44">
        <f t="shared" si="2"/>
        <v>53.333333333333329</v>
      </c>
      <c r="T28" s="11"/>
      <c r="U28" s="45">
        <f t="shared" si="3"/>
        <v>70.476190476190467</v>
      </c>
      <c r="V28" s="46" t="str">
        <f t="shared" si="4"/>
        <v>B</v>
      </c>
    </row>
    <row r="29" spans="1:22" x14ac:dyDescent="0.25">
      <c r="A29" s="8"/>
      <c r="B29" s="8"/>
      <c r="C29" s="27"/>
      <c r="D29" s="38"/>
      <c r="E29" s="38" t="s">
        <v>34</v>
      </c>
      <c r="F29" s="39" t="s">
        <v>54</v>
      </c>
      <c r="G29" s="40" t="s">
        <v>55</v>
      </c>
      <c r="H29" s="12">
        <v>1</v>
      </c>
      <c r="I29" s="2">
        <v>1</v>
      </c>
      <c r="J29" s="2">
        <v>1</v>
      </c>
      <c r="K29" s="12">
        <v>1</v>
      </c>
      <c r="L29" s="12">
        <v>0</v>
      </c>
      <c r="M29" s="12">
        <v>1</v>
      </c>
      <c r="N29" s="12">
        <v>1</v>
      </c>
      <c r="O29" s="9">
        <f t="shared" si="0"/>
        <v>6</v>
      </c>
      <c r="P29" s="44">
        <f t="shared" si="1"/>
        <v>17.142857142857142</v>
      </c>
      <c r="Q29" s="43"/>
      <c r="R29" s="10">
        <v>22</v>
      </c>
      <c r="S29" s="44">
        <f t="shared" si="2"/>
        <v>41.904761904761905</v>
      </c>
      <c r="T29" s="11"/>
      <c r="U29" s="45">
        <f t="shared" si="3"/>
        <v>59.047619047619051</v>
      </c>
      <c r="V29" s="46" t="str">
        <f t="shared" si="4"/>
        <v>D+</v>
      </c>
    </row>
    <row r="30" spans="1:22" x14ac:dyDescent="0.25">
      <c r="A30" s="8"/>
      <c r="B30" s="8"/>
      <c r="C30" s="27"/>
      <c r="D30" s="38"/>
      <c r="E30" s="38" t="s">
        <v>35</v>
      </c>
      <c r="F30" s="39" t="s">
        <v>73</v>
      </c>
      <c r="G30" s="40" t="s">
        <v>74</v>
      </c>
      <c r="H30" s="2">
        <v>0</v>
      </c>
      <c r="I30" s="2">
        <v>1</v>
      </c>
      <c r="J30" s="2">
        <v>1</v>
      </c>
      <c r="K30" s="12">
        <v>1</v>
      </c>
      <c r="L30" s="12">
        <v>1</v>
      </c>
      <c r="M30" s="12">
        <v>1</v>
      </c>
      <c r="N30" s="12">
        <v>1</v>
      </c>
      <c r="O30" s="9">
        <f t="shared" si="0"/>
        <v>6</v>
      </c>
      <c r="P30" s="44">
        <f t="shared" si="1"/>
        <v>17.142857142857142</v>
      </c>
      <c r="Q30" s="43"/>
      <c r="R30" s="10">
        <v>34</v>
      </c>
      <c r="S30" s="44">
        <f t="shared" si="2"/>
        <v>64.761904761904759</v>
      </c>
      <c r="T30" s="11"/>
      <c r="U30" s="45">
        <f t="shared" si="3"/>
        <v>81.904761904761898</v>
      </c>
      <c r="V30" s="46" t="str">
        <f t="shared" si="4"/>
        <v>A</v>
      </c>
    </row>
    <row r="31" spans="1:22" x14ac:dyDescent="0.25">
      <c r="A31" s="8"/>
      <c r="B31" s="8"/>
      <c r="C31" s="27"/>
      <c r="D31" s="38"/>
      <c r="E31" s="38" t="s">
        <v>34</v>
      </c>
      <c r="F31" s="39" t="s">
        <v>95</v>
      </c>
      <c r="G31" s="40" t="s">
        <v>51</v>
      </c>
      <c r="H31" s="2">
        <v>1</v>
      </c>
      <c r="I31" s="2">
        <v>1</v>
      </c>
      <c r="J31" s="2">
        <v>1</v>
      </c>
      <c r="K31" s="12">
        <v>1</v>
      </c>
      <c r="L31" s="12">
        <v>1</v>
      </c>
      <c r="M31" s="12">
        <v>1</v>
      </c>
      <c r="N31" s="12">
        <v>1</v>
      </c>
      <c r="O31" s="9">
        <f t="shared" si="0"/>
        <v>7</v>
      </c>
      <c r="P31" s="44">
        <f t="shared" si="1"/>
        <v>20</v>
      </c>
      <c r="Q31" s="43"/>
      <c r="R31" s="10">
        <v>38</v>
      </c>
      <c r="S31" s="44">
        <f t="shared" si="2"/>
        <v>72.38095238095238</v>
      </c>
      <c r="T31" s="11"/>
      <c r="U31" s="45">
        <f t="shared" si="3"/>
        <v>92.38095238095238</v>
      </c>
      <c r="V31" s="46" t="str">
        <f t="shared" si="4"/>
        <v>A</v>
      </c>
    </row>
    <row r="32" spans="1:22" x14ac:dyDescent="0.25">
      <c r="A32" s="8"/>
      <c r="B32" s="8"/>
      <c r="C32" s="27"/>
      <c r="D32" s="38"/>
      <c r="E32" s="38" t="s">
        <v>34</v>
      </c>
      <c r="F32" s="39" t="s">
        <v>36</v>
      </c>
      <c r="G32" s="40" t="s">
        <v>39</v>
      </c>
      <c r="H32" s="2">
        <v>1</v>
      </c>
      <c r="I32" s="2">
        <v>0</v>
      </c>
      <c r="J32" s="2">
        <v>1</v>
      </c>
      <c r="K32" s="12">
        <v>1</v>
      </c>
      <c r="L32" s="12">
        <v>1</v>
      </c>
      <c r="M32" s="12">
        <v>1</v>
      </c>
      <c r="N32" s="12">
        <v>1</v>
      </c>
      <c r="O32" s="9">
        <f t="shared" si="0"/>
        <v>6</v>
      </c>
      <c r="P32" s="44">
        <f t="shared" si="1"/>
        <v>17.142857142857142</v>
      </c>
      <c r="Q32" s="43"/>
      <c r="R32" s="10">
        <v>38</v>
      </c>
      <c r="S32" s="44">
        <f t="shared" si="2"/>
        <v>72.38095238095238</v>
      </c>
      <c r="T32" s="11"/>
      <c r="U32" s="45">
        <f t="shared" si="3"/>
        <v>89.523809523809518</v>
      </c>
      <c r="V32" s="46" t="str">
        <f t="shared" si="4"/>
        <v>A</v>
      </c>
    </row>
    <row r="33" spans="1:24" x14ac:dyDescent="0.25">
      <c r="A33" s="8"/>
      <c r="B33" s="8"/>
      <c r="C33" s="27"/>
      <c r="D33" s="38"/>
      <c r="E33" s="38" t="s">
        <v>34</v>
      </c>
      <c r="F33" s="39" t="s">
        <v>96</v>
      </c>
      <c r="G33" s="40" t="s">
        <v>97</v>
      </c>
      <c r="H33" s="2">
        <v>1</v>
      </c>
      <c r="I33" s="2">
        <v>1</v>
      </c>
      <c r="J33" s="2">
        <v>1</v>
      </c>
      <c r="K33" s="12">
        <v>1</v>
      </c>
      <c r="L33" s="12">
        <v>0</v>
      </c>
      <c r="M33" s="12">
        <v>1</v>
      </c>
      <c r="N33" s="12">
        <v>1</v>
      </c>
      <c r="O33" s="9">
        <f t="shared" si="0"/>
        <v>6</v>
      </c>
      <c r="P33" s="44">
        <f t="shared" si="1"/>
        <v>17.142857142857142</v>
      </c>
      <c r="Q33" s="43"/>
      <c r="R33" s="10">
        <v>25</v>
      </c>
      <c r="S33" s="44">
        <f t="shared" si="2"/>
        <v>47.61904761904762</v>
      </c>
      <c r="T33" s="11"/>
      <c r="U33" s="45">
        <f t="shared" si="3"/>
        <v>64.761904761904759</v>
      </c>
      <c r="V33" s="46" t="str">
        <f t="shared" si="4"/>
        <v>C+</v>
      </c>
    </row>
    <row r="34" spans="1:24" x14ac:dyDescent="0.25">
      <c r="A34" s="8"/>
      <c r="B34" s="8"/>
      <c r="C34" s="27"/>
      <c r="D34" s="38"/>
      <c r="E34" s="38" t="s">
        <v>35</v>
      </c>
      <c r="F34" s="39" t="s">
        <v>98</v>
      </c>
      <c r="G34" s="40" t="s">
        <v>99</v>
      </c>
      <c r="H34" s="2">
        <v>0</v>
      </c>
      <c r="I34" s="2">
        <v>1</v>
      </c>
      <c r="J34" s="2">
        <v>1</v>
      </c>
      <c r="K34" s="12">
        <v>1</v>
      </c>
      <c r="L34" s="12">
        <v>0</v>
      </c>
      <c r="M34" s="12">
        <v>1</v>
      </c>
      <c r="N34" s="12">
        <v>1</v>
      </c>
      <c r="O34" s="9">
        <f t="shared" si="0"/>
        <v>5</v>
      </c>
      <c r="P34" s="44">
        <f t="shared" si="1"/>
        <v>14.285714285714286</v>
      </c>
      <c r="Q34" s="43"/>
      <c r="R34" s="10">
        <v>29</v>
      </c>
      <c r="S34" s="44">
        <f t="shared" si="2"/>
        <v>55.238095238095241</v>
      </c>
      <c r="T34" s="11"/>
      <c r="U34" s="45">
        <f t="shared" si="3"/>
        <v>69.523809523809533</v>
      </c>
      <c r="V34" s="46" t="str">
        <f t="shared" si="4"/>
        <v>B</v>
      </c>
    </row>
    <row r="35" spans="1:24" x14ac:dyDescent="0.25">
      <c r="A35" s="8"/>
      <c r="B35" s="8"/>
      <c r="C35" s="27"/>
      <c r="D35" s="38"/>
      <c r="E35" s="38" t="s">
        <v>35</v>
      </c>
      <c r="F35" s="39" t="s">
        <v>100</v>
      </c>
      <c r="G35" s="40" t="s">
        <v>101</v>
      </c>
      <c r="H35" s="2">
        <v>1</v>
      </c>
      <c r="I35" s="2">
        <v>0</v>
      </c>
      <c r="J35" s="2">
        <v>1</v>
      </c>
      <c r="K35" s="12">
        <v>1</v>
      </c>
      <c r="L35" s="12">
        <v>1</v>
      </c>
      <c r="M35" s="12">
        <v>1</v>
      </c>
      <c r="N35" s="12">
        <v>1</v>
      </c>
      <c r="O35" s="9">
        <f t="shared" si="0"/>
        <v>6</v>
      </c>
      <c r="P35" s="44">
        <f t="shared" si="1"/>
        <v>17.142857142857142</v>
      </c>
      <c r="Q35" s="43"/>
      <c r="R35" s="10">
        <v>22</v>
      </c>
      <c r="S35" s="44">
        <f t="shared" si="2"/>
        <v>41.904761904761905</v>
      </c>
      <c r="T35" s="11"/>
      <c r="U35" s="45">
        <f t="shared" si="3"/>
        <v>59.047619047619051</v>
      </c>
      <c r="V35" s="46" t="str">
        <f t="shared" si="4"/>
        <v>D+</v>
      </c>
    </row>
    <row r="36" spans="1:24" x14ac:dyDescent="0.25">
      <c r="A36" s="8"/>
      <c r="B36" s="8"/>
      <c r="C36" s="27"/>
      <c r="D36" s="38"/>
      <c r="E36" s="38" t="s">
        <v>34</v>
      </c>
      <c r="F36" s="39" t="s">
        <v>102</v>
      </c>
      <c r="G36" s="40" t="s">
        <v>103</v>
      </c>
      <c r="H36" s="2">
        <v>1</v>
      </c>
      <c r="I36" s="2">
        <v>1</v>
      </c>
      <c r="J36" s="2">
        <v>1</v>
      </c>
      <c r="K36" s="2">
        <v>1</v>
      </c>
      <c r="L36" s="12">
        <v>1</v>
      </c>
      <c r="M36" s="12">
        <v>1</v>
      </c>
      <c r="N36" s="12">
        <v>1</v>
      </c>
      <c r="O36" s="9">
        <f t="shared" si="0"/>
        <v>7</v>
      </c>
      <c r="P36" s="44">
        <f t="shared" si="1"/>
        <v>20</v>
      </c>
      <c r="Q36" s="43"/>
      <c r="R36" s="10">
        <v>30</v>
      </c>
      <c r="S36" s="44">
        <f t="shared" si="2"/>
        <v>57.142857142857146</v>
      </c>
      <c r="T36" s="11"/>
      <c r="U36" s="45">
        <f t="shared" si="3"/>
        <v>77.142857142857139</v>
      </c>
      <c r="V36" s="46" t="str">
        <f t="shared" ref="V36:V37" si="5">IF(U36&gt;=79.5,"A",IF(U36&gt;=74.5,"B+",IF(U36&gt;=69.5,"B",IF(U36&gt;=64.5,"C+",IF(U36&gt;=59.5,"C",IF(U36&gt;=54.5,"D+",IF(U36&gt;=44.5,"D",IF(U36&lt;44.5,"FAIL"))))))))</f>
        <v>B+</v>
      </c>
    </row>
    <row r="37" spans="1:24" x14ac:dyDescent="0.25">
      <c r="A37" s="8"/>
      <c r="B37" s="8"/>
      <c r="C37" s="27"/>
      <c r="D37" s="38"/>
      <c r="E37" s="38" t="s">
        <v>34</v>
      </c>
      <c r="F37" s="39" t="s">
        <v>106</v>
      </c>
      <c r="G37" s="40" t="s">
        <v>107</v>
      </c>
      <c r="H37" s="2">
        <v>0</v>
      </c>
      <c r="I37" s="2">
        <v>0</v>
      </c>
      <c r="J37" s="2">
        <v>1</v>
      </c>
      <c r="K37" s="2">
        <v>1</v>
      </c>
      <c r="L37" s="12">
        <v>0</v>
      </c>
      <c r="M37" s="12">
        <v>0</v>
      </c>
      <c r="N37" s="12">
        <v>1</v>
      </c>
      <c r="O37" s="9">
        <f t="shared" si="0"/>
        <v>3</v>
      </c>
      <c r="P37" s="44">
        <f t="shared" si="1"/>
        <v>8.5714285714285712</v>
      </c>
      <c r="Q37" s="43"/>
      <c r="R37" s="10">
        <v>35</v>
      </c>
      <c r="S37" s="44">
        <f t="shared" si="2"/>
        <v>66.666666666666671</v>
      </c>
      <c r="T37" s="11"/>
      <c r="U37" s="45">
        <f t="shared" si="3"/>
        <v>75.238095238095241</v>
      </c>
      <c r="V37" s="46" t="str">
        <f t="shared" si="5"/>
        <v>B+</v>
      </c>
    </row>
    <row r="38" spans="1:24" x14ac:dyDescent="0.25">
      <c r="A38" s="8"/>
      <c r="B38" s="8"/>
      <c r="C38" s="27"/>
      <c r="D38" s="38"/>
      <c r="E38" s="38" t="s">
        <v>34</v>
      </c>
      <c r="F38" s="39" t="s">
        <v>108</v>
      </c>
      <c r="G38" s="40" t="s">
        <v>109</v>
      </c>
      <c r="H38" s="2">
        <v>0</v>
      </c>
      <c r="I38" s="2">
        <v>1</v>
      </c>
      <c r="J38" s="2">
        <v>1</v>
      </c>
      <c r="K38" s="2">
        <v>1</v>
      </c>
      <c r="L38" s="12">
        <v>1</v>
      </c>
      <c r="M38" s="12">
        <v>1</v>
      </c>
      <c r="N38" s="12">
        <v>1</v>
      </c>
      <c r="O38" s="9">
        <f t="shared" si="0"/>
        <v>6</v>
      </c>
      <c r="P38" s="44">
        <f t="shared" si="1"/>
        <v>17.142857142857142</v>
      </c>
      <c r="Q38" s="43"/>
      <c r="R38" s="10">
        <v>36</v>
      </c>
      <c r="S38" s="44">
        <f t="shared" si="2"/>
        <v>68.571428571428569</v>
      </c>
      <c r="T38" s="11"/>
      <c r="U38" s="45">
        <f t="shared" si="3"/>
        <v>85.714285714285708</v>
      </c>
      <c r="V38" s="46" t="str">
        <f t="shared" ref="V38" si="6">IF(U38&gt;=79.5,"A",IF(U38&gt;=74.5,"B+",IF(U38&gt;=69.5,"B",IF(U38&gt;=64.5,"C+",IF(U38&gt;=59.5,"C",IF(U38&gt;=54.5,"D+",IF(U38&gt;=44.5,"D",IF(U38&lt;44.5,"FAIL"))))))))</f>
        <v>A</v>
      </c>
    </row>
    <row r="39" spans="1:24" x14ac:dyDescent="0.25">
      <c r="A39" s="8"/>
      <c r="B39" s="8"/>
      <c r="C39" s="27"/>
      <c r="D39" s="38"/>
      <c r="E39" s="38" t="s">
        <v>35</v>
      </c>
      <c r="F39" s="39" t="s">
        <v>110</v>
      </c>
      <c r="G39" s="40" t="s">
        <v>111</v>
      </c>
      <c r="H39" s="2">
        <v>0</v>
      </c>
      <c r="I39" s="2">
        <v>0</v>
      </c>
      <c r="J39" s="2">
        <v>1</v>
      </c>
      <c r="K39" s="2">
        <v>1</v>
      </c>
      <c r="L39" s="12">
        <v>1</v>
      </c>
      <c r="M39" s="12">
        <v>1</v>
      </c>
      <c r="N39" s="12">
        <v>1</v>
      </c>
      <c r="O39" s="9">
        <f t="shared" si="0"/>
        <v>5</v>
      </c>
      <c r="P39" s="44">
        <f t="shared" si="1"/>
        <v>14.285714285714286</v>
      </c>
      <c r="Q39" s="43"/>
      <c r="R39" s="10">
        <v>26</v>
      </c>
      <c r="S39" s="44">
        <f t="shared" si="2"/>
        <v>49.523809523809526</v>
      </c>
      <c r="T39" s="11"/>
      <c r="U39" s="45">
        <f t="shared" si="3"/>
        <v>63.80952380952381</v>
      </c>
      <c r="V39" s="46" t="str">
        <f t="shared" ref="V39" si="7">IF(U39&gt;=79.5,"A",IF(U39&gt;=74.5,"B+",IF(U39&gt;=69.5,"B",IF(U39&gt;=64.5,"C+",IF(U39&gt;=59.5,"C",IF(U39&gt;=54.5,"D+",IF(U39&gt;=44.5,"D",IF(U39&lt;44.5,"FAIL"))))))))</f>
        <v>C</v>
      </c>
    </row>
    <row r="40" spans="1:24" x14ac:dyDescent="0.25">
      <c r="A40" s="8"/>
      <c r="B40" s="8"/>
      <c r="C40" s="27"/>
      <c r="D40" s="38"/>
      <c r="E40" s="38" t="s">
        <v>34</v>
      </c>
      <c r="F40" s="39" t="s">
        <v>65</v>
      </c>
      <c r="G40" s="40" t="s">
        <v>66</v>
      </c>
      <c r="H40" s="2">
        <v>1</v>
      </c>
      <c r="I40" s="2">
        <v>1</v>
      </c>
      <c r="J40" s="2">
        <v>1</v>
      </c>
      <c r="K40" s="12">
        <v>1</v>
      </c>
      <c r="L40" s="12">
        <v>1</v>
      </c>
      <c r="M40" s="12">
        <v>1</v>
      </c>
      <c r="N40" s="12">
        <v>1</v>
      </c>
      <c r="O40" s="9">
        <f t="shared" si="0"/>
        <v>7</v>
      </c>
      <c r="P40" s="44">
        <f t="shared" si="1"/>
        <v>20</v>
      </c>
      <c r="Q40" s="43"/>
      <c r="R40" s="10">
        <v>18</v>
      </c>
      <c r="S40" s="44">
        <f t="shared" si="2"/>
        <v>34.285714285714285</v>
      </c>
      <c r="T40" s="11"/>
      <c r="U40" s="45">
        <f t="shared" si="3"/>
        <v>54.285714285714285</v>
      </c>
      <c r="V40" s="46" t="str">
        <f t="shared" si="4"/>
        <v>D</v>
      </c>
    </row>
    <row r="42" spans="1:24" x14ac:dyDescent="0.25">
      <c r="D42" s="54" t="s">
        <v>30</v>
      </c>
      <c r="E42" s="55"/>
      <c r="F42" s="55"/>
      <c r="G42" s="55"/>
      <c r="U42" s="62" t="s">
        <v>113</v>
      </c>
      <c r="V42" s="62"/>
      <c r="W42" s="62"/>
      <c r="X42" s="62"/>
    </row>
  </sheetData>
  <mergeCells count="3">
    <mergeCell ref="R2:S2"/>
    <mergeCell ref="U2:V2"/>
    <mergeCell ref="D42:G42"/>
  </mergeCells>
  <phoneticPr fontId="5" type="noConversion"/>
  <conditionalFormatting sqref="U5:U40">
    <cfRule type="top10" dxfId="0" priority="1" percent="1" rank="10"/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topLeftCell="B1" workbookViewId="0">
      <selection activeCell="O17" sqref="O17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24"/>
      <c r="C14" s="24"/>
      <c r="D14" s="1"/>
      <c r="E14" s="1"/>
      <c r="F14" s="1"/>
      <c r="G14" s="1"/>
      <c r="H14" s="1"/>
      <c r="I14" s="1"/>
      <c r="J14" s="1"/>
      <c r="K14" s="1"/>
      <c r="L14" s="1"/>
      <c r="M14" s="1"/>
      <c r="N14" s="56" t="s">
        <v>25</v>
      </c>
      <c r="O14" s="57"/>
    </row>
    <row r="15" spans="2:15" x14ac:dyDescent="0.25">
      <c r="B15" s="1"/>
      <c r="C15" s="1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30"/>
      <c r="O15" s="31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0" t="s">
        <v>24</v>
      </c>
      <c r="O16" s="31">
        <f>COUNTIF(Scores!V5:V40,"A")</f>
        <v>20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0" t="s">
        <v>23</v>
      </c>
      <c r="O17" s="31">
        <f>COUNTIF(Scores!V5:V40,"B+")</f>
        <v>4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0" t="s">
        <v>18</v>
      </c>
      <c r="O18" s="31">
        <f>COUNTIF(Scores!V5:V40,"B")</f>
        <v>5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0" t="s">
        <v>19</v>
      </c>
      <c r="O19" s="31">
        <f>COUNTIF(Scores!V5:V40,"C+")</f>
        <v>1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0" t="s">
        <v>20</v>
      </c>
      <c r="O20" s="31">
        <f>COUNTIF(Scores!V5:V40,"C")</f>
        <v>2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0" t="s">
        <v>21</v>
      </c>
      <c r="O21" s="31">
        <f>COUNTIF(Scores!V5:V40,"D+")</f>
        <v>3</v>
      </c>
    </row>
    <row r="22" spans="2:15" x14ac:dyDescent="0.25">
      <c r="B22" s="1"/>
      <c r="C22" s="1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30" t="s">
        <v>79</v>
      </c>
      <c r="O22" s="31">
        <f>COUNTIF(Scores!V6:V41,"D")</f>
        <v>1</v>
      </c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0" t="s">
        <v>22</v>
      </c>
      <c r="O23" s="31">
        <f>COUNTIF(Scores!V5:V40,"FAIL")</f>
        <v>0</v>
      </c>
    </row>
    <row r="24" spans="2:15" ht="15.75" thickBo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2" t="s">
        <v>26</v>
      </c>
      <c r="O24" s="33">
        <f>COUNTIF(Scores!V5:V40,"I")</f>
        <v>0</v>
      </c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59" t="s">
        <v>78</v>
      </c>
      <c r="C31" s="60"/>
      <c r="D31" s="61"/>
      <c r="E31" s="29">
        <f>AVERAGE(Scores!S5:S40)</f>
        <v>60.634920634920633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58" t="s">
        <v>31</v>
      </c>
      <c r="C32" s="58"/>
      <c r="D32" s="58"/>
      <c r="E32" s="34">
        <f>AVERAGE(Scores!U5:U40)</f>
        <v>78.809523809523796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35" t="s">
        <v>29</v>
      </c>
      <c r="C33" s="35"/>
      <c r="D33" s="35"/>
      <c r="E33" s="35"/>
      <c r="F33" s="35"/>
      <c r="G33" s="35"/>
      <c r="H33" s="35"/>
      <c r="I33" s="1"/>
      <c r="J33" s="1"/>
      <c r="K33" s="1"/>
      <c r="L33" s="1"/>
      <c r="M33" s="1"/>
      <c r="N33" s="1"/>
      <c r="O33" s="1"/>
    </row>
    <row r="34" spans="2:15" x14ac:dyDescent="0.25">
      <c r="B34" s="1"/>
      <c r="N34" s="1"/>
      <c r="O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Image 17</cp:lastModifiedBy>
  <dcterms:created xsi:type="dcterms:W3CDTF">2009-12-15T00:51:19Z</dcterms:created>
  <dcterms:modified xsi:type="dcterms:W3CDTF">2014-02-13T07:10:27Z</dcterms:modified>
</cp:coreProperties>
</file>