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Scores!$A$5:$AB$32</definedName>
  </definedNames>
  <calcPr calcId="144525"/>
</workbook>
</file>

<file path=xl/calcChain.xml><?xml version="1.0" encoding="utf-8"?>
<calcChain xmlns="http://schemas.openxmlformats.org/spreadsheetml/2006/main">
  <c r="P63" i="1" l="1"/>
  <c r="Q63" i="1" s="1"/>
  <c r="Z63" i="1" s="1"/>
  <c r="AA63" i="1" s="1"/>
  <c r="X63" i="1"/>
  <c r="I50" i="1"/>
  <c r="P50" i="1" s="1"/>
  <c r="Q50" i="1" s="1"/>
  <c r="P66" i="1"/>
  <c r="Q66" i="1" s="1"/>
  <c r="X66" i="1"/>
  <c r="P11" i="1"/>
  <c r="Q11" i="1" s="1"/>
  <c r="X11" i="1"/>
  <c r="P51" i="1"/>
  <c r="Q51" i="1" s="1"/>
  <c r="X51" i="1"/>
  <c r="P52" i="1"/>
  <c r="Q52" i="1" s="1"/>
  <c r="X52" i="1"/>
  <c r="P53" i="1"/>
  <c r="Q53" i="1" s="1"/>
  <c r="X53" i="1"/>
  <c r="P54" i="1"/>
  <c r="Q54" i="1" s="1"/>
  <c r="X54" i="1"/>
  <c r="P45" i="1"/>
  <c r="Q45" i="1" s="1"/>
  <c r="X45" i="1"/>
  <c r="P58" i="1"/>
  <c r="Q58" i="1" s="1"/>
  <c r="X58" i="1"/>
  <c r="P59" i="1"/>
  <c r="Q59" i="1" s="1"/>
  <c r="X59" i="1"/>
  <c r="P60" i="1"/>
  <c r="Q60" i="1" s="1"/>
  <c r="X60" i="1"/>
  <c r="P55" i="1"/>
  <c r="Q55" i="1" s="1"/>
  <c r="X55" i="1"/>
  <c r="P56" i="1"/>
  <c r="Q56" i="1" s="1"/>
  <c r="X56" i="1"/>
  <c r="P57" i="1"/>
  <c r="Q57" i="1" s="1"/>
  <c r="X57" i="1"/>
  <c r="P38" i="1"/>
  <c r="Q38" i="1" s="1"/>
  <c r="X38" i="1"/>
  <c r="P46" i="1"/>
  <c r="Q46" i="1" s="1"/>
  <c r="X46" i="1"/>
  <c r="P16" i="1"/>
  <c r="Q16" i="1" s="1"/>
  <c r="X16" i="1"/>
  <c r="P27" i="1"/>
  <c r="Q27" i="1" s="1"/>
  <c r="X27" i="1"/>
  <c r="P39" i="1"/>
  <c r="Q39" i="1" s="1"/>
  <c r="X39" i="1"/>
  <c r="P61" i="1"/>
  <c r="Q61" i="1" s="1"/>
  <c r="X61" i="1"/>
  <c r="P47" i="1"/>
  <c r="Q47" i="1" s="1"/>
  <c r="X47" i="1"/>
  <c r="P48" i="1"/>
  <c r="Q48" i="1" s="1"/>
  <c r="X48" i="1"/>
  <c r="P40" i="1"/>
  <c r="Q40" i="1" s="1"/>
  <c r="X40" i="1"/>
  <c r="P41" i="1"/>
  <c r="Q41" i="1" s="1"/>
  <c r="X41" i="1"/>
  <c r="P23" i="1"/>
  <c r="Q23" i="1" s="1"/>
  <c r="X23" i="1"/>
  <c r="P28" i="1"/>
  <c r="Q28" i="1" s="1"/>
  <c r="X28" i="1"/>
  <c r="P29" i="1"/>
  <c r="Q29" i="1" s="1"/>
  <c r="X29" i="1"/>
  <c r="P62" i="1"/>
  <c r="Q62" i="1" s="1"/>
  <c r="X62" i="1"/>
  <c r="P42" i="1"/>
  <c r="Q42" i="1" s="1"/>
  <c r="X42" i="1"/>
  <c r="P43" i="1"/>
  <c r="Q43" i="1" s="1"/>
  <c r="X43" i="1"/>
  <c r="P30" i="1"/>
  <c r="Q30" i="1" s="1"/>
  <c r="X30" i="1"/>
  <c r="X50" i="1"/>
  <c r="P44" i="1"/>
  <c r="Q44" i="1" s="1"/>
  <c r="X44" i="1"/>
  <c r="P37" i="1"/>
  <c r="Q37" i="1" s="1"/>
  <c r="X37" i="1"/>
  <c r="P67" i="1"/>
  <c r="Q67" i="1" s="1"/>
  <c r="X67" i="1"/>
  <c r="P68" i="1"/>
  <c r="Q68" i="1" s="1"/>
  <c r="X68" i="1"/>
  <c r="P69" i="1"/>
  <c r="Q69" i="1" s="1"/>
  <c r="X69" i="1"/>
  <c r="P70" i="1"/>
  <c r="Q70" i="1" s="1"/>
  <c r="X70" i="1"/>
  <c r="P12" i="1"/>
  <c r="Q12" i="1" s="1"/>
  <c r="X12" i="1"/>
  <c r="P13" i="1"/>
  <c r="Q13" i="1" s="1"/>
  <c r="X13" i="1"/>
  <c r="P14" i="1"/>
  <c r="Q14" i="1" s="1"/>
  <c r="X14" i="1"/>
  <c r="P5" i="1"/>
  <c r="Q5" i="1" s="1"/>
  <c r="X5" i="1"/>
  <c r="P6" i="1"/>
  <c r="Q6" i="1" s="1"/>
  <c r="X6" i="1"/>
  <c r="P15" i="1"/>
  <c r="Q15" i="1" s="1"/>
  <c r="X15" i="1"/>
  <c r="P24" i="1"/>
  <c r="Q24" i="1" s="1"/>
  <c r="X24" i="1"/>
  <c r="P17" i="1"/>
  <c r="Q17" i="1" s="1"/>
  <c r="X17" i="1"/>
  <c r="P18" i="1"/>
  <c r="Q18" i="1" s="1"/>
  <c r="X18" i="1"/>
  <c r="P7" i="1"/>
  <c r="Q7" i="1" s="1"/>
  <c r="X7" i="1"/>
  <c r="P8" i="1"/>
  <c r="Q8" i="1" s="1"/>
  <c r="X8" i="1"/>
  <c r="P9" i="1"/>
  <c r="Q9" i="1" s="1"/>
  <c r="X9" i="1"/>
  <c r="P19" i="1"/>
  <c r="Q19" i="1" s="1"/>
  <c r="X19" i="1"/>
  <c r="P20" i="1"/>
  <c r="Q20" i="1" s="1"/>
  <c r="X20" i="1"/>
  <c r="P21" i="1"/>
  <c r="Q21" i="1" s="1"/>
  <c r="X21" i="1"/>
  <c r="P22" i="1"/>
  <c r="Q22" i="1" s="1"/>
  <c r="X22" i="1"/>
  <c r="P25" i="1"/>
  <c r="Q25" i="1" s="1"/>
  <c r="X25" i="1"/>
  <c r="P26" i="1"/>
  <c r="Q26" i="1" s="1"/>
  <c r="X26" i="1"/>
  <c r="P10" i="1"/>
  <c r="Q10" i="1" s="1"/>
  <c r="X10" i="1"/>
  <c r="P31" i="1"/>
  <c r="Q31" i="1" s="1"/>
  <c r="X31" i="1"/>
  <c r="P32" i="1"/>
  <c r="Q32" i="1" s="1"/>
  <c r="X32" i="1"/>
  <c r="P33" i="1"/>
  <c r="Q33" i="1" s="1"/>
  <c r="X33" i="1"/>
  <c r="P34" i="1"/>
  <c r="Q34" i="1" s="1"/>
  <c r="X34" i="1"/>
  <c r="P35" i="1"/>
  <c r="Q35" i="1" s="1"/>
  <c r="X35" i="1"/>
  <c r="P36" i="1"/>
  <c r="Q36" i="1" s="1"/>
  <c r="X36" i="1"/>
  <c r="P64" i="1"/>
  <c r="Q64" i="1" s="1"/>
  <c r="X64" i="1"/>
  <c r="P65" i="1"/>
  <c r="Q65" i="1" s="1"/>
  <c r="X65" i="1"/>
  <c r="X49" i="1"/>
  <c r="P49" i="1"/>
  <c r="Q49" i="1" s="1"/>
  <c r="Z5" i="1" l="1"/>
  <c r="AA5" i="1" s="1"/>
  <c r="Z70" i="1"/>
  <c r="AA70" i="1" s="1"/>
  <c r="E31" i="2"/>
  <c r="Z30" i="1"/>
  <c r="AA30" i="1" s="1"/>
  <c r="Z29" i="1"/>
  <c r="AA29" i="1" s="1"/>
  <c r="Z23" i="1"/>
  <c r="AA23" i="1" s="1"/>
  <c r="Z69" i="1"/>
  <c r="AA69" i="1" s="1"/>
  <c r="Z68" i="1"/>
  <c r="AA68" i="1" s="1"/>
  <c r="Z67" i="1"/>
  <c r="AA67" i="1" s="1"/>
  <c r="Z37" i="1"/>
  <c r="AA37" i="1" s="1"/>
  <c r="Z16" i="1"/>
  <c r="AA16" i="1" s="1"/>
  <c r="Z11" i="1"/>
  <c r="AA11" i="1" s="1"/>
  <c r="Z44" i="1"/>
  <c r="AA44" i="1" s="1"/>
  <c r="Z50" i="1"/>
  <c r="AA50" i="1" s="1"/>
  <c r="Z42" i="1"/>
  <c r="AA42" i="1" s="1"/>
  <c r="Z47" i="1"/>
  <c r="AA47" i="1" s="1"/>
  <c r="Z39" i="1"/>
  <c r="AA39" i="1" s="1"/>
  <c r="Z38" i="1"/>
  <c r="AA38" i="1" s="1"/>
  <c r="Z56" i="1"/>
  <c r="AA56" i="1" s="1"/>
  <c r="Z60" i="1"/>
  <c r="AA60" i="1" s="1"/>
  <c r="Z58" i="1"/>
  <c r="AA58" i="1" s="1"/>
  <c r="Z54" i="1"/>
  <c r="AA54" i="1" s="1"/>
  <c r="Z52" i="1"/>
  <c r="AA52" i="1" s="1"/>
  <c r="Z40" i="1"/>
  <c r="AA40" i="1" s="1"/>
  <c r="Z43" i="1"/>
  <c r="AA43" i="1" s="1"/>
  <c r="Z65" i="1"/>
  <c r="AA65" i="1" s="1"/>
  <c r="Z64" i="1"/>
  <c r="AA64" i="1" s="1"/>
  <c r="Z36" i="1"/>
  <c r="AA36" i="1" s="1"/>
  <c r="Z35" i="1"/>
  <c r="AA35" i="1" s="1"/>
  <c r="Z34" i="1"/>
  <c r="AA34" i="1" s="1"/>
  <c r="Z33" i="1"/>
  <c r="AA33" i="1" s="1"/>
  <c r="Z32" i="1"/>
  <c r="Z31" i="1"/>
  <c r="AA31" i="1" s="1"/>
  <c r="Z10" i="1"/>
  <c r="AA10" i="1" s="1"/>
  <c r="Z26" i="1"/>
  <c r="AA26" i="1" s="1"/>
  <c r="Z25" i="1"/>
  <c r="AA25" i="1" s="1"/>
  <c r="Z22" i="1"/>
  <c r="AA22" i="1" s="1"/>
  <c r="Z21" i="1"/>
  <c r="AA21" i="1" s="1"/>
  <c r="Z20" i="1"/>
  <c r="AA20" i="1" s="1"/>
  <c r="Z19" i="1"/>
  <c r="AA19" i="1" s="1"/>
  <c r="Z9" i="1"/>
  <c r="AA9" i="1" s="1"/>
  <c r="Z8" i="1"/>
  <c r="AA8" i="1" s="1"/>
  <c r="Z7" i="1"/>
  <c r="AA7" i="1" s="1"/>
  <c r="Z18" i="1"/>
  <c r="AA18" i="1" s="1"/>
  <c r="Z17" i="1"/>
  <c r="AA17" i="1" s="1"/>
  <c r="Z24" i="1"/>
  <c r="AA24" i="1" s="1"/>
  <c r="Z15" i="1"/>
  <c r="AA15" i="1" s="1"/>
  <c r="Z6" i="1"/>
  <c r="AA6" i="1" s="1"/>
  <c r="Z14" i="1"/>
  <c r="AA14" i="1" s="1"/>
  <c r="Z13" i="1"/>
  <c r="AA13" i="1" s="1"/>
  <c r="Z12" i="1"/>
  <c r="AA12" i="1" s="1"/>
  <c r="Z62" i="1"/>
  <c r="AA62" i="1" s="1"/>
  <c r="Z28" i="1"/>
  <c r="AA28" i="1" s="1"/>
  <c r="Z41" i="1"/>
  <c r="AA41" i="1" s="1"/>
  <c r="Z48" i="1"/>
  <c r="AA48" i="1" s="1"/>
  <c r="Z61" i="1"/>
  <c r="AA61" i="1" s="1"/>
  <c r="Z27" i="1"/>
  <c r="AA27" i="1" s="1"/>
  <c r="Z46" i="1"/>
  <c r="AA46" i="1" s="1"/>
  <c r="Z57" i="1"/>
  <c r="AA57" i="1" s="1"/>
  <c r="Z55" i="1"/>
  <c r="AA55" i="1" s="1"/>
  <c r="Z59" i="1"/>
  <c r="AA59" i="1" s="1"/>
  <c r="Z45" i="1"/>
  <c r="AA45" i="1" s="1"/>
  <c r="Z53" i="1"/>
  <c r="AA53" i="1" s="1"/>
  <c r="Z51" i="1"/>
  <c r="AA51" i="1" s="1"/>
  <c r="Z66" i="1"/>
  <c r="AA66" i="1" s="1"/>
  <c r="Z49" i="1"/>
  <c r="AA49" i="1" s="1"/>
  <c r="AA32" i="1" l="1"/>
  <c r="E32" i="2"/>
  <c r="O23" i="2" l="1"/>
  <c r="O21" i="2"/>
  <c r="O19" i="2"/>
  <c r="O17" i="2"/>
  <c r="O24" i="2"/>
  <c r="O22" i="2"/>
  <c r="O20" i="2"/>
  <c r="O18" i="2"/>
  <c r="O16" i="2"/>
</calcChain>
</file>

<file path=xl/sharedStrings.xml><?xml version="1.0" encoding="utf-8"?>
<sst xmlns="http://schemas.openxmlformats.org/spreadsheetml/2006/main" count="183" uniqueCount="176">
  <si>
    <t>No.</t>
  </si>
  <si>
    <t xml:space="preserve">Bonus 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</si>
  <si>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</si>
  <si>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</si>
  <si>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</si>
  <si>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</si>
  <si>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</si>
  <si>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</si>
  <si>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</si>
  <si>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</si>
  <si>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</si>
  <si>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</si>
  <si>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</si>
  <si>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</si>
  <si>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</si>
  <si>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</si>
  <si>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</si>
  <si>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</si>
  <si>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</si>
  <si>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</si>
  <si>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</si>
  <si>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</si>
  <si>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</si>
  <si>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</si>
  <si>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</si>
  <si>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</si>
  <si>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</si>
  <si>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</si>
  <si>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</si>
  <si>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</si>
  <si>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</si>
  <si>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</si>
  <si>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>Quiz</t>
  </si>
  <si>
    <t>/25</t>
  </si>
  <si>
    <t>/20</t>
  </si>
  <si>
    <t>Presentation</t>
  </si>
  <si>
    <t xml:space="preserve">Average score on the exam (mean)   </t>
  </si>
  <si>
    <t>D</t>
  </si>
  <si>
    <t>/30</t>
  </si>
  <si>
    <t>Folder</t>
  </si>
  <si>
    <t>L7</t>
  </si>
  <si>
    <t>L8</t>
  </si>
  <si>
    <t>/8</t>
  </si>
  <si>
    <t>ID</t>
  </si>
  <si>
    <t>JUSTIN</t>
  </si>
  <si>
    <t>CLARK</t>
  </si>
  <si>
    <t>GRAHAM DEREK</t>
  </si>
  <si>
    <t>POPHAM</t>
  </si>
  <si>
    <t>PIYAPAT</t>
  </si>
  <si>
    <t>YUKTANANDANA</t>
  </si>
  <si>
    <t>HUE</t>
  </si>
  <si>
    <t>NGUYEN THI XUAN HONG</t>
  </si>
  <si>
    <t>SARANYA</t>
  </si>
  <si>
    <t>SANGUANWONG</t>
  </si>
  <si>
    <t>ARBHASIRI</t>
  </si>
  <si>
    <t>SAMAKPHAN</t>
  </si>
  <si>
    <t>BENEDICT</t>
  </si>
  <si>
    <t>KULKIATIPRAVAT</t>
  </si>
  <si>
    <t>ITACHAN</t>
  </si>
  <si>
    <t>JANSIRI</t>
  </si>
  <si>
    <t>ATIWAT</t>
  </si>
  <si>
    <t>RISUKHUMARN</t>
  </si>
  <si>
    <t>NEERANOOT</t>
  </si>
  <si>
    <t>KAEWSAWAT</t>
  </si>
  <si>
    <t>METHIKA</t>
  </si>
  <si>
    <t>SIRATUNYAPAK</t>
  </si>
  <si>
    <t>SASITORN</t>
  </si>
  <si>
    <t>URAIRAT</t>
  </si>
  <si>
    <t>RADAPORN</t>
  </si>
  <si>
    <t>SORNCHAIPAISAL</t>
  </si>
  <si>
    <t>ONANONG</t>
  </si>
  <si>
    <t>SAEKO</t>
  </si>
  <si>
    <t>THAPANEE</t>
  </si>
  <si>
    <t>SUTICHOL</t>
  </si>
  <si>
    <t>TITIRAT</t>
  </si>
  <si>
    <t>TEERAKEATCHAI</t>
  </si>
  <si>
    <t>CHANIDAPAH</t>
  </si>
  <si>
    <t>WIMOLTHANAKIJ</t>
  </si>
  <si>
    <t>EUR-ANUNT</t>
  </si>
  <si>
    <t>NIJJAREE</t>
  </si>
  <si>
    <t>THITIPORN</t>
  </si>
  <si>
    <t>SINGHAKUL</t>
  </si>
  <si>
    <t>CHODCHOI</t>
  </si>
  <si>
    <t>BENJAMAS</t>
  </si>
  <si>
    <t>TAMOLWAN</t>
  </si>
  <si>
    <t>INSON</t>
  </si>
  <si>
    <t>RONYA</t>
  </si>
  <si>
    <t>WONGKAEWNAWA</t>
  </si>
  <si>
    <t>KANOKPON</t>
  </si>
  <si>
    <t>KHUMWILAI</t>
  </si>
  <si>
    <t>SASITHORN</t>
  </si>
  <si>
    <t>SRIRATHARA</t>
  </si>
  <si>
    <t>NI-ON</t>
  </si>
  <si>
    <t>SARAWONG</t>
  </si>
  <si>
    <t>NATCHIMA</t>
  </si>
  <si>
    <t>ASAKATI</t>
  </si>
  <si>
    <t>NATTICHAPAT</t>
  </si>
  <si>
    <t>RONGKAWONG</t>
  </si>
  <si>
    <t>ARAYA</t>
  </si>
  <si>
    <t>KOLLASUTA</t>
  </si>
  <si>
    <t>PHURIDEJ</t>
  </si>
  <si>
    <t>TANASET</t>
  </si>
  <si>
    <t>PARITA</t>
  </si>
  <si>
    <t>PANNOPPHA</t>
  </si>
  <si>
    <t>PATTARNUN</t>
  </si>
  <si>
    <t>CHONGKRIENGKRAITORN</t>
  </si>
  <si>
    <t>SUCHANYA</t>
  </si>
  <si>
    <t>PHENG PANGA</t>
  </si>
  <si>
    <t>KATNAPA</t>
  </si>
  <si>
    <t>LIMSUKCHOK</t>
  </si>
  <si>
    <t>LEE</t>
  </si>
  <si>
    <t>HYUNJIN</t>
  </si>
  <si>
    <t>JINTRAKUM</t>
  </si>
  <si>
    <t>TATCHAKRIT</t>
  </si>
  <si>
    <t>MATYAKHAN</t>
  </si>
  <si>
    <t>PATCHARATHIDA</t>
  </si>
  <si>
    <t>SINGHALERT</t>
  </si>
  <si>
    <t>PONGPAGA</t>
  </si>
  <si>
    <t>JUMPATHONG</t>
  </si>
  <si>
    <t>NAPHATSON</t>
  </si>
  <si>
    <t>PHUMSOK</t>
  </si>
  <si>
    <t>WILAWAN</t>
  </si>
  <si>
    <t>KLINKASORN</t>
  </si>
  <si>
    <t>NONTACHA</t>
  </si>
  <si>
    <t>ASSAWAMAITREE</t>
  </si>
  <si>
    <t>SAKSIT</t>
  </si>
  <si>
    <t>BUNRATTANASAYAN</t>
  </si>
  <si>
    <t>HATHAIKARN</t>
  </si>
  <si>
    <t>GOOLSAWAT</t>
  </si>
  <si>
    <t>VORAPON</t>
  </si>
  <si>
    <t>MANTHAM</t>
  </si>
  <si>
    <t>MAYTIKA</t>
  </si>
  <si>
    <t>JAIMUN</t>
  </si>
  <si>
    <t>THANARAT</t>
  </si>
  <si>
    <t>SAWAT</t>
  </si>
  <si>
    <t>ELISA</t>
  </si>
  <si>
    <t>SUWANNASAENG</t>
  </si>
  <si>
    <t>PANNIPA</t>
  </si>
  <si>
    <t>INTHAWONG</t>
  </si>
  <si>
    <t>NATCHAYA</t>
  </si>
  <si>
    <t>SIENGCHIN</t>
  </si>
  <si>
    <t>PIERRE-HENRY</t>
  </si>
  <si>
    <t>NICHOLAS</t>
  </si>
  <si>
    <t>PHUNTSHO</t>
  </si>
  <si>
    <t>DORJI</t>
  </si>
  <si>
    <t>NETCHANOK</t>
  </si>
  <si>
    <t>KOTCHASONGKRAM</t>
  </si>
  <si>
    <t>WATCHAREN</t>
  </si>
  <si>
    <t>NUENGCHAMNONG</t>
  </si>
  <si>
    <t>WITSAWAWIT</t>
  </si>
  <si>
    <t>ROTJANACHATPONG</t>
  </si>
  <si>
    <t>ACHIRAYA</t>
  </si>
  <si>
    <t>SAKAEO</t>
  </si>
  <si>
    <t>CHATCHAKARN</t>
  </si>
  <si>
    <t>MANEESONG</t>
  </si>
  <si>
    <t>PANATYA</t>
  </si>
  <si>
    <t>SRITABUT</t>
  </si>
  <si>
    <t>BENYADA</t>
  </si>
  <si>
    <t>MUANGPUTTA</t>
  </si>
  <si>
    <t>WONGCHAISEREE</t>
  </si>
  <si>
    <t>MANIT</t>
  </si>
  <si>
    <t>NATTHA</t>
  </si>
  <si>
    <t>THAITAIR</t>
  </si>
  <si>
    <t>SIRIPORN</t>
  </si>
  <si>
    <t>VILAI</t>
  </si>
  <si>
    <t>SUPATTRA</t>
  </si>
  <si>
    <t>KEANSA-ARD</t>
  </si>
  <si>
    <t xml:space="preserve">NICO ANGELO </t>
  </si>
  <si>
    <t>ALORIA</t>
  </si>
  <si>
    <t>ATHICHAI</t>
  </si>
  <si>
    <t>ABHAYAVONG</t>
  </si>
  <si>
    <t>RATCHADAKORN</t>
  </si>
  <si>
    <t>WATCHARAKORNYOTIN</t>
  </si>
  <si>
    <t>CHATSIRI</t>
  </si>
  <si>
    <t>VIROON</t>
  </si>
  <si>
    <t>VIROONKITPANICH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</si>
</sst>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1" fillId="4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4" xfId="0" applyNumberFormat="1" applyFont="1" applyFill="1" applyBorder="1" applyAlignment="1" applyProtection="1">
      <alignment wrapText="1"/>
      <protection locked="0"/>
    </xf>
    <xf numFmtId="0" fontId="7" fillId="6" borderId="5" xfId="0" applyFont="1" applyFill="1" applyBorder="1" applyAlignment="1" applyProtection="1"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4" borderId="0" xfId="0" applyFont="1" applyFill="1" applyProtection="1"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0" xfId="0" applyFont="1" applyFill="1"/>
    <xf numFmtId="164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  <protection locked="0"/>
    </xf>
    <xf numFmtId="16" fontId="17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Border="1" applyAlignment="1">
      <alignment horizontal="center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" fillId="11" borderId="2" xfId="0" applyFont="1" applyFill="1" applyBorder="1" applyProtection="1">
      <protection locked="0"/>
    </xf>
    <xf numFmtId="0" fontId="1" fillId="11" borderId="2" xfId="0" applyFont="1" applyFill="1" applyBorder="1" applyAlignment="1" applyProtection="1">
      <alignment horizontal="left"/>
      <protection locked="0"/>
    </xf>
    <xf numFmtId="9" fontId="12" fillId="10" borderId="2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18" fillId="12" borderId="2" xfId="0" applyFont="1" applyFill="1" applyBorder="1" applyProtection="1">
      <protection locked="0"/>
    </xf>
    <xf numFmtId="0" fontId="18" fillId="1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9" borderId="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008745364319338E-4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164596328292972E-2"/>
                  <c:y val="3.58572477018571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165265779024584E-2"/>
                  <c:y val="2.1742483611349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973275101745886E-2"/>
                  <c:y val="-8.8130263337935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439871635478731E-2"/>
                  <c:y val="-0.135515418392606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837426192171322E-2"/>
                  <c:y val="-6.63494669801345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16</c:v>
                </c:pt>
                <c:pt idx="1">
                  <c:v>11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496"/>
          <c:y val="9.2499906705974549E-2"/>
          <c:w val="6.0975697875822417E-2"/>
          <c:h val="0.8200009951362716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72</xdr:row>
      <xdr:rowOff>95250</xdr:rowOff>
    </xdr:from>
    <xdr:to>
      <xdr:col>5</xdr:col>
      <xdr:colOff>887942</xdr:colOff>
      <xdr:row>75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10</xdr:col>
      <xdr:colOff>571500</xdr:colOff>
      <xdr:row>25</xdr:row>
      <xdr:rowOff>161925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1">
            <a:lnSpc>
              <a:spcPts val="1900"/>
            </a:lnSpc>
            <a:defRPr sz="1000"/>
          </a:pPr>
          <a:r>
            <a:rPr lang="en-US" sz="1600" b="1" i="0" u="sng" strike="noStrike">
              <a:solidFill>
                <a:srgbClr val="000000"/>
              </a:solidFill>
              <a:latin typeface="Calibri"/>
            </a:rPr>
            <a:t>EN291 (2015) Class results</a:t>
          </a:r>
        </a:p>
        <a:p xmlns:a="http://schemas.openxmlformats.org/drawingml/2006/main">
          <a:pPr algn="ctr" rtl="1">
            <a:lnSpc>
              <a:spcPts val="1900"/>
            </a:lnSpc>
            <a:defRPr sz="1000"/>
          </a:pPr>
          <a:endParaRPr lang="en-US" sz="1600" b="1" i="0" u="sng" strike="noStrike">
            <a:solidFill>
              <a:srgbClr val="000000"/>
            </a:solidFill>
            <a:latin typeface="Calibri"/>
          </a:endParaRPr>
        </a:p>
        <a:p xmlns:a="http://schemas.openxmlformats.org/drawingml/2006/main">
          <a:pPr algn="ctr" rtl="1">
            <a:lnSpc>
              <a:spcPts val="1800"/>
            </a:lnSpc>
            <a:defRPr sz="1000"/>
          </a:pPr>
          <a:r>
            <a:rPr lang="en-US" sz="1600" b="0" i="0" strike="noStrike">
              <a:solidFill>
                <a:srgbClr val="000000"/>
              </a:solidFill>
              <a:latin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2"/>
  <sheetViews>
    <sheetView tabSelected="1" topLeftCell="D55" zoomScale="110" zoomScaleNormal="110" workbookViewId="0">
      <pane xSplit="4" topLeftCell="S1" activePane="topRight" state="frozen"/>
      <selection activeCell="D43" sqref="D43"/>
      <selection pane="topRight" activeCell="AA79" sqref="AA79"/>
    </sheetView>
  </sheetViews>
  <sheetFormatPr defaultRowHeight="15" x14ac:dyDescent="0.25"/>
  <cols>
    <col min="1" max="2" width="9.140625" style="1"/>
    <col min="3" max="3" width="8.140625" style="25" bestFit="1" customWidth="1"/>
    <col min="4" max="4" width="9.5703125" style="2" bestFit="1" customWidth="1"/>
    <col min="5" max="5" width="20" style="2" customWidth="1"/>
    <col min="6" max="6" width="21.42578125" style="1" bestFit="1" customWidth="1"/>
    <col min="7" max="7" width="25.7109375" style="1" bestFit="1" customWidth="1"/>
    <col min="8" max="8" width="3.85546875" style="1" customWidth="1"/>
    <col min="9" max="15" width="3.5703125" style="1" customWidth="1"/>
    <col min="16" max="16" width="5.85546875" style="1" bestFit="1" customWidth="1"/>
    <col min="17" max="17" width="5.5703125" style="1" bestFit="1" customWidth="1"/>
    <col min="18" max="18" width="1.85546875" customWidth="1"/>
    <col min="19" max="21" width="12.5703125" customWidth="1"/>
    <col min="22" max="22" width="1.7109375" customWidth="1"/>
    <col min="23" max="23" width="6.42578125" style="1" bestFit="1" customWidth="1"/>
    <col min="24" max="24" width="7.7109375" style="1" bestFit="1" customWidth="1"/>
    <col min="25" max="25" width="3.5703125" style="1" customWidth="1"/>
    <col min="26" max="26" width="11.7109375" style="1" bestFit="1" customWidth="1"/>
    <col min="27" max="27" width="7.85546875" style="1" customWidth="1"/>
    <col min="28" max="28" width="3.140625" style="1" customWidth="1"/>
    <col min="29" max="29" width="7.85546875" style="1" bestFit="1" customWidth="1"/>
    <col min="30" max="30" width="18.28515625" style="1" customWidth="1"/>
    <col min="31" max="31" width="34" style="1" customWidth="1"/>
    <col min="32" max="32" width="17.5703125" style="1" customWidth="1"/>
    <col min="33" max="39" width="9.140625" style="1"/>
    <col min="40" max="40" width="6.85546875" style="1" customWidth="1"/>
    <col min="41" max="16384" width="9.140625" style="1"/>
  </cols>
  <sheetData>
    <row r="2" spans="1:27" ht="18.75" x14ac:dyDescent="0.3">
      <c r="A2" s="17" t="s">
        <v>0</v>
      </c>
      <c r="B2" s="17"/>
      <c r="C2" s="27" t="s">
        <v>1</v>
      </c>
      <c r="D2" s="18" t="s">
        <v>2</v>
      </c>
      <c r="E2" s="18" t="s">
        <v>43</v>
      </c>
      <c r="F2" s="18" t="s">
        <v>3</v>
      </c>
      <c r="G2" s="18" t="s">
        <v>4</v>
      </c>
      <c r="H2" s="35" t="s">
        <v>5</v>
      </c>
      <c r="I2" s="12"/>
      <c r="J2" s="12"/>
      <c r="K2" s="12"/>
      <c r="L2" s="12"/>
      <c r="M2" s="12"/>
      <c r="N2" s="12"/>
      <c r="O2" s="12"/>
      <c r="P2" s="12"/>
      <c r="Q2" s="13"/>
      <c r="S2" s="48" t="s">
        <v>32</v>
      </c>
      <c r="T2" s="48" t="s">
        <v>35</v>
      </c>
      <c r="U2" s="48" t="s">
        <v>39</v>
      </c>
      <c r="W2" s="61" t="s">
        <v>6</v>
      </c>
      <c r="X2" s="62"/>
      <c r="Y2" s="3"/>
      <c r="Z2" s="63" t="s">
        <v>7</v>
      </c>
      <c r="AA2" s="62"/>
    </row>
    <row r="3" spans="1:27" ht="23.25" x14ac:dyDescent="0.5">
      <c r="A3" s="19"/>
      <c r="B3" s="19"/>
      <c r="C3" s="20"/>
      <c r="D3" s="20"/>
      <c r="E3" s="20"/>
      <c r="F3" s="21"/>
      <c r="G3" s="22"/>
      <c r="H3" s="16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40</v>
      </c>
      <c r="O3" s="4" t="s">
        <v>41</v>
      </c>
      <c r="P3" s="46" t="s">
        <v>27</v>
      </c>
      <c r="Q3" s="47" t="s">
        <v>28</v>
      </c>
      <c r="S3" s="52" t="s">
        <v>16</v>
      </c>
      <c r="T3" s="44" t="s">
        <v>34</v>
      </c>
      <c r="U3" s="44" t="s">
        <v>38</v>
      </c>
      <c r="W3" s="46" t="s">
        <v>27</v>
      </c>
      <c r="X3" s="45" t="s">
        <v>14</v>
      </c>
      <c r="Y3" s="5"/>
      <c r="Z3" s="36" t="s">
        <v>7</v>
      </c>
      <c r="AA3" s="36" t="s">
        <v>15</v>
      </c>
    </row>
    <row r="4" spans="1:27" x14ac:dyDescent="0.25">
      <c r="C4" s="2"/>
      <c r="P4" s="2" t="s">
        <v>42</v>
      </c>
      <c r="Q4" s="2" t="s">
        <v>16</v>
      </c>
      <c r="S4" s="15" t="s">
        <v>16</v>
      </c>
      <c r="T4" s="15" t="s">
        <v>34</v>
      </c>
      <c r="U4" s="15" t="s">
        <v>38</v>
      </c>
      <c r="W4" s="2" t="s">
        <v>33</v>
      </c>
      <c r="X4" s="2" t="s">
        <v>38</v>
      </c>
      <c r="Z4" s="2" t="s">
        <v>17</v>
      </c>
    </row>
    <row r="5" spans="1:27" x14ac:dyDescent="0.25">
      <c r="A5" s="37"/>
      <c r="B5" s="37"/>
      <c r="C5" s="38"/>
      <c r="D5" s="49">
        <v>1</v>
      </c>
      <c r="E5" s="49">
        <v>5653020429</v>
      </c>
      <c r="F5" s="50" t="s">
        <v>52</v>
      </c>
      <c r="G5" s="51" t="s">
        <v>53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7">
        <f t="shared" ref="P5:P31" si="0">SUM(H5:O5)</f>
        <v>8</v>
      </c>
      <c r="Q5" s="40">
        <f t="shared" ref="Q5:Q31" si="1">P5/8*10</f>
        <v>10</v>
      </c>
      <c r="R5" s="39"/>
      <c r="S5" s="41">
        <v>7</v>
      </c>
      <c r="T5" s="41">
        <v>17</v>
      </c>
      <c r="U5" s="41">
        <v>30</v>
      </c>
      <c r="V5" s="8"/>
      <c r="W5" s="9">
        <v>11</v>
      </c>
      <c r="X5" s="40">
        <f t="shared" ref="X5:X31" si="2">W5/25*30</f>
        <v>13.2</v>
      </c>
      <c r="Y5" s="10"/>
      <c r="Z5" s="42">
        <f>Q5+S5+T5+U5+X5</f>
        <v>77.2</v>
      </c>
      <c r="AA5" s="43" t="str">
        <f t="shared" ref="AA5:AA31" si="3">IF(Z5&gt;=79.5,"A",IF(Z5&gt;=74.5,"B+",IF(Z5&gt;=69.5,"B",IF(Z5&gt;=64.5,"C+",IF(Z5&gt;=59.5,"C",IF(Z5&gt;=54.5,"D+",IF(Z5&gt;=44.5,"D",IF(Z5&lt;44.5,"FAIL"))))))))</f>
        <v>B+</v>
      </c>
    </row>
    <row r="6" spans="1:27" x14ac:dyDescent="0.25">
      <c r="A6" s="6"/>
      <c r="B6" s="6"/>
      <c r="C6" s="26"/>
      <c r="D6" s="49">
        <v>1</v>
      </c>
      <c r="E6" s="49">
        <v>5653020486</v>
      </c>
      <c r="F6" s="50" t="s">
        <v>54</v>
      </c>
      <c r="G6" s="51" t="s">
        <v>55</v>
      </c>
      <c r="H6" s="11">
        <v>1</v>
      </c>
      <c r="I6" s="11">
        <v>1</v>
      </c>
      <c r="J6" s="11">
        <v>1</v>
      </c>
      <c r="K6" s="11">
        <v>0</v>
      </c>
      <c r="L6" s="11">
        <v>0</v>
      </c>
      <c r="M6" s="11">
        <v>1</v>
      </c>
      <c r="N6" s="11">
        <v>1</v>
      </c>
      <c r="O6" s="11">
        <v>1</v>
      </c>
      <c r="P6" s="7">
        <f t="shared" si="0"/>
        <v>6</v>
      </c>
      <c r="Q6" s="40">
        <f t="shared" si="1"/>
        <v>7.5</v>
      </c>
      <c r="R6" s="39"/>
      <c r="S6" s="41">
        <v>7</v>
      </c>
      <c r="T6" s="41">
        <v>17</v>
      </c>
      <c r="U6" s="41">
        <v>30</v>
      </c>
      <c r="V6" s="8"/>
      <c r="W6" s="9">
        <v>12</v>
      </c>
      <c r="X6" s="40">
        <f t="shared" si="2"/>
        <v>14.399999999999999</v>
      </c>
      <c r="Y6" s="10"/>
      <c r="Z6" s="42">
        <f t="shared" ref="Z6:Z31" si="4">Q6+S6+T6+U6+X6</f>
        <v>75.900000000000006</v>
      </c>
      <c r="AA6" s="43" t="str">
        <f t="shared" si="3"/>
        <v>B+</v>
      </c>
    </row>
    <row r="7" spans="1:27" x14ac:dyDescent="0.25">
      <c r="A7" s="6"/>
      <c r="B7" s="6"/>
      <c r="C7" s="26"/>
      <c r="D7" s="49">
        <v>1</v>
      </c>
      <c r="E7" s="49">
        <v>5653021005</v>
      </c>
      <c r="F7" s="50" t="s">
        <v>64</v>
      </c>
      <c r="G7" s="51" t="s">
        <v>65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7">
        <f t="shared" si="0"/>
        <v>8</v>
      </c>
      <c r="Q7" s="40">
        <f t="shared" si="1"/>
        <v>10</v>
      </c>
      <c r="R7" s="39"/>
      <c r="S7" s="41">
        <v>7</v>
      </c>
      <c r="T7" s="41">
        <v>17</v>
      </c>
      <c r="U7" s="41">
        <v>30</v>
      </c>
      <c r="V7" s="8"/>
      <c r="W7" s="9">
        <v>11</v>
      </c>
      <c r="X7" s="40">
        <f t="shared" si="2"/>
        <v>13.2</v>
      </c>
      <c r="Y7" s="10"/>
      <c r="Z7" s="42">
        <f t="shared" si="4"/>
        <v>77.2</v>
      </c>
      <c r="AA7" s="43" t="str">
        <f t="shared" si="3"/>
        <v>B+</v>
      </c>
    </row>
    <row r="8" spans="1:27" x14ac:dyDescent="0.25">
      <c r="A8" s="6"/>
      <c r="B8" s="6"/>
      <c r="C8" s="26"/>
      <c r="D8" s="49">
        <v>1</v>
      </c>
      <c r="E8" s="49">
        <v>5653020395</v>
      </c>
      <c r="F8" s="50" t="s">
        <v>66</v>
      </c>
      <c r="G8" s="51" t="s">
        <v>67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7">
        <f t="shared" si="0"/>
        <v>8</v>
      </c>
      <c r="Q8" s="40">
        <f t="shared" si="1"/>
        <v>10</v>
      </c>
      <c r="R8" s="39"/>
      <c r="S8" s="41">
        <v>7</v>
      </c>
      <c r="T8" s="41">
        <v>17</v>
      </c>
      <c r="U8" s="41">
        <v>30</v>
      </c>
      <c r="V8" s="8"/>
      <c r="W8" s="9">
        <v>22</v>
      </c>
      <c r="X8" s="40">
        <f t="shared" si="2"/>
        <v>26.4</v>
      </c>
      <c r="Y8" s="10"/>
      <c r="Z8" s="42">
        <f t="shared" si="4"/>
        <v>90.4</v>
      </c>
      <c r="AA8" s="43" t="str">
        <f t="shared" si="3"/>
        <v>A</v>
      </c>
    </row>
    <row r="9" spans="1:27" x14ac:dyDescent="0.25">
      <c r="A9" s="37"/>
      <c r="B9" s="37"/>
      <c r="C9" s="38"/>
      <c r="D9" s="49">
        <v>1</v>
      </c>
      <c r="E9" s="49">
        <v>5653020379</v>
      </c>
      <c r="F9" s="50" t="s">
        <v>68</v>
      </c>
      <c r="G9" s="51" t="s">
        <v>69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7">
        <f t="shared" si="0"/>
        <v>8</v>
      </c>
      <c r="Q9" s="40">
        <f t="shared" si="1"/>
        <v>10</v>
      </c>
      <c r="R9" s="39"/>
      <c r="S9" s="41">
        <v>7</v>
      </c>
      <c r="T9" s="41">
        <v>17</v>
      </c>
      <c r="U9" s="41">
        <v>30</v>
      </c>
      <c r="V9" s="8"/>
      <c r="W9" s="9">
        <v>20</v>
      </c>
      <c r="X9" s="40">
        <f t="shared" si="2"/>
        <v>24</v>
      </c>
      <c r="Y9" s="10"/>
      <c r="Z9" s="42">
        <f t="shared" si="4"/>
        <v>88</v>
      </c>
      <c r="AA9" s="43" t="str">
        <f t="shared" si="3"/>
        <v>A</v>
      </c>
    </row>
    <row r="10" spans="1:27" x14ac:dyDescent="0.25">
      <c r="A10" s="37"/>
      <c r="B10" s="37"/>
      <c r="C10" s="38"/>
      <c r="D10" s="49">
        <v>1</v>
      </c>
      <c r="E10" s="49">
        <v>5653020254</v>
      </c>
      <c r="F10" s="50" t="s">
        <v>80</v>
      </c>
      <c r="G10" s="51" t="s">
        <v>81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7">
        <f t="shared" si="0"/>
        <v>8</v>
      </c>
      <c r="Q10" s="40">
        <f t="shared" si="1"/>
        <v>10</v>
      </c>
      <c r="R10" s="39"/>
      <c r="S10" s="41">
        <v>7</v>
      </c>
      <c r="T10" s="41">
        <v>17</v>
      </c>
      <c r="U10" s="41">
        <v>30</v>
      </c>
      <c r="V10" s="8"/>
      <c r="W10" s="9">
        <v>18</v>
      </c>
      <c r="X10" s="40">
        <f t="shared" si="2"/>
        <v>21.599999999999998</v>
      </c>
      <c r="Y10" s="10"/>
      <c r="Z10" s="42">
        <f t="shared" si="4"/>
        <v>85.6</v>
      </c>
      <c r="AA10" s="43" t="str">
        <f t="shared" si="3"/>
        <v>A</v>
      </c>
    </row>
    <row r="11" spans="1:27" x14ac:dyDescent="0.25">
      <c r="A11" s="37"/>
      <c r="B11" s="37"/>
      <c r="C11" s="38"/>
      <c r="D11" s="49">
        <v>1</v>
      </c>
      <c r="E11" s="49">
        <v>5653020106</v>
      </c>
      <c r="F11" s="50" t="s">
        <v>100</v>
      </c>
      <c r="G11" s="51" t="s">
        <v>101</v>
      </c>
      <c r="H11" s="11">
        <v>1</v>
      </c>
      <c r="I11" s="11">
        <v>1</v>
      </c>
      <c r="J11" s="11">
        <v>0</v>
      </c>
      <c r="K11" s="11">
        <v>1</v>
      </c>
      <c r="L11" s="11">
        <v>0</v>
      </c>
      <c r="M11" s="11">
        <v>1</v>
      </c>
      <c r="N11" s="11">
        <v>1</v>
      </c>
      <c r="O11" s="11">
        <v>1</v>
      </c>
      <c r="P11" s="7">
        <f t="shared" si="0"/>
        <v>6</v>
      </c>
      <c r="Q11" s="40">
        <f t="shared" si="1"/>
        <v>7.5</v>
      </c>
      <c r="R11" s="39"/>
      <c r="S11" s="41">
        <v>7</v>
      </c>
      <c r="T11" s="41">
        <v>17</v>
      </c>
      <c r="U11" s="41">
        <v>30</v>
      </c>
      <c r="V11" s="8"/>
      <c r="W11" s="9">
        <v>17</v>
      </c>
      <c r="X11" s="40">
        <f t="shared" si="2"/>
        <v>20.400000000000002</v>
      </c>
      <c r="Y11" s="10"/>
      <c r="Z11" s="42">
        <f t="shared" si="4"/>
        <v>81.900000000000006</v>
      </c>
      <c r="AA11" s="43" t="str">
        <f t="shared" si="3"/>
        <v>A</v>
      </c>
    </row>
    <row r="12" spans="1:27" x14ac:dyDescent="0.25">
      <c r="A12" s="6"/>
      <c r="B12" s="6"/>
      <c r="C12" s="26"/>
      <c r="D12" s="56">
        <v>2</v>
      </c>
      <c r="E12" s="56">
        <v>5653020676</v>
      </c>
      <c r="F12" s="57" t="s">
        <v>46</v>
      </c>
      <c r="G12" s="58" t="s">
        <v>47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7">
        <f t="shared" si="0"/>
        <v>8</v>
      </c>
      <c r="Q12" s="40">
        <f t="shared" si="1"/>
        <v>10</v>
      </c>
      <c r="R12" s="39"/>
      <c r="S12" s="41">
        <v>9.5</v>
      </c>
      <c r="T12" s="41">
        <v>20</v>
      </c>
      <c r="U12" s="41">
        <v>30</v>
      </c>
      <c r="V12" s="8"/>
      <c r="W12" s="9">
        <v>25</v>
      </c>
      <c r="X12" s="40">
        <f t="shared" si="2"/>
        <v>30</v>
      </c>
      <c r="Y12" s="10"/>
      <c r="Z12" s="42">
        <f t="shared" si="4"/>
        <v>99.5</v>
      </c>
      <c r="AA12" s="43" t="str">
        <f t="shared" si="3"/>
        <v>A</v>
      </c>
    </row>
    <row r="13" spans="1:27" x14ac:dyDescent="0.25">
      <c r="A13" s="37"/>
      <c r="B13" s="37"/>
      <c r="C13" s="38"/>
      <c r="D13" s="56">
        <v>2</v>
      </c>
      <c r="E13" s="56">
        <v>5653021013</v>
      </c>
      <c r="F13" s="57" t="s">
        <v>48</v>
      </c>
      <c r="G13" s="58" t="s">
        <v>49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7">
        <f t="shared" si="0"/>
        <v>8</v>
      </c>
      <c r="Q13" s="40">
        <f t="shared" si="1"/>
        <v>10</v>
      </c>
      <c r="R13" s="39"/>
      <c r="S13" s="41">
        <v>9.5</v>
      </c>
      <c r="T13" s="41">
        <v>20</v>
      </c>
      <c r="U13" s="41">
        <v>30</v>
      </c>
      <c r="V13" s="8"/>
      <c r="W13" s="9">
        <v>21</v>
      </c>
      <c r="X13" s="40">
        <f t="shared" si="2"/>
        <v>25.2</v>
      </c>
      <c r="Y13" s="10"/>
      <c r="Z13" s="42">
        <f t="shared" si="4"/>
        <v>94.7</v>
      </c>
      <c r="AA13" s="43" t="str">
        <f t="shared" si="3"/>
        <v>A</v>
      </c>
    </row>
    <row r="14" spans="1:27" x14ac:dyDescent="0.25">
      <c r="A14" s="6"/>
      <c r="B14" s="6"/>
      <c r="C14" s="26"/>
      <c r="D14" s="56">
        <v>2</v>
      </c>
      <c r="E14" s="56">
        <v>5653020551</v>
      </c>
      <c r="F14" s="57" t="s">
        <v>50</v>
      </c>
      <c r="G14" s="58" t="s">
        <v>51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/>
      <c r="P14" s="7">
        <f t="shared" si="0"/>
        <v>7</v>
      </c>
      <c r="Q14" s="40">
        <f t="shared" si="1"/>
        <v>8.75</v>
      </c>
      <c r="R14" s="39"/>
      <c r="S14" s="41">
        <v>9.5</v>
      </c>
      <c r="T14" s="41">
        <v>20</v>
      </c>
      <c r="U14" s="41">
        <v>30</v>
      </c>
      <c r="V14" s="8"/>
      <c r="W14" s="9">
        <v>17</v>
      </c>
      <c r="X14" s="40">
        <f t="shared" si="2"/>
        <v>20.400000000000002</v>
      </c>
      <c r="Y14" s="10"/>
      <c r="Z14" s="42">
        <f t="shared" si="4"/>
        <v>88.65</v>
      </c>
      <c r="AA14" s="43" t="str">
        <f t="shared" si="3"/>
        <v>A</v>
      </c>
    </row>
    <row r="15" spans="1:27" x14ac:dyDescent="0.25">
      <c r="A15" s="37"/>
      <c r="B15" s="37"/>
      <c r="C15" s="38"/>
      <c r="D15" s="56">
        <v>2</v>
      </c>
      <c r="E15" s="56">
        <v>5653020460</v>
      </c>
      <c r="F15" s="57" t="s">
        <v>56</v>
      </c>
      <c r="G15" s="58" t="s">
        <v>57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7">
        <f t="shared" si="0"/>
        <v>8</v>
      </c>
      <c r="Q15" s="40">
        <f t="shared" si="1"/>
        <v>10</v>
      </c>
      <c r="R15" s="39"/>
      <c r="S15" s="41">
        <v>9.5</v>
      </c>
      <c r="T15" s="41">
        <v>20</v>
      </c>
      <c r="U15" s="41">
        <v>30</v>
      </c>
      <c r="V15" s="8"/>
      <c r="W15" s="9">
        <v>23</v>
      </c>
      <c r="X15" s="40">
        <f t="shared" si="2"/>
        <v>27.6</v>
      </c>
      <c r="Y15" s="10"/>
      <c r="Z15" s="42">
        <f t="shared" si="4"/>
        <v>97.1</v>
      </c>
      <c r="AA15" s="43" t="str">
        <f t="shared" si="3"/>
        <v>A</v>
      </c>
    </row>
    <row r="16" spans="1:27" x14ac:dyDescent="0.25">
      <c r="A16" s="37"/>
      <c r="B16" s="37"/>
      <c r="C16" s="38"/>
      <c r="D16" s="56">
        <v>2</v>
      </c>
      <c r="E16" s="56">
        <v>5653520121</v>
      </c>
      <c r="F16" s="57" t="s">
        <v>127</v>
      </c>
      <c r="G16" s="58" t="s">
        <v>128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7">
        <f t="shared" si="0"/>
        <v>8</v>
      </c>
      <c r="Q16" s="40">
        <f t="shared" si="1"/>
        <v>10</v>
      </c>
      <c r="R16" s="39"/>
      <c r="S16" s="41">
        <v>9.5</v>
      </c>
      <c r="T16" s="41">
        <v>20</v>
      </c>
      <c r="U16" s="41">
        <v>30</v>
      </c>
      <c r="V16" s="8"/>
      <c r="W16" s="9">
        <v>20</v>
      </c>
      <c r="X16" s="40">
        <f t="shared" si="2"/>
        <v>24</v>
      </c>
      <c r="Y16" s="10"/>
      <c r="Z16" s="42">
        <f t="shared" si="4"/>
        <v>93.5</v>
      </c>
      <c r="AA16" s="43" t="str">
        <f t="shared" si="3"/>
        <v>A</v>
      </c>
    </row>
    <row r="17" spans="1:27" x14ac:dyDescent="0.25">
      <c r="A17" s="37"/>
      <c r="B17" s="37"/>
      <c r="C17" s="38"/>
      <c r="D17" s="49">
        <v>3</v>
      </c>
      <c r="E17" s="49">
        <v>5653021021</v>
      </c>
      <c r="F17" s="50" t="s">
        <v>60</v>
      </c>
      <c r="G17" s="51" t="s">
        <v>61</v>
      </c>
      <c r="H17" s="11">
        <v>1</v>
      </c>
      <c r="I17" s="11">
        <v>1</v>
      </c>
      <c r="J17" s="11">
        <v>0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7">
        <f t="shared" si="0"/>
        <v>7</v>
      </c>
      <c r="Q17" s="40">
        <f t="shared" si="1"/>
        <v>8.75</v>
      </c>
      <c r="R17" s="39"/>
      <c r="S17" s="41">
        <v>1</v>
      </c>
      <c r="T17" s="41">
        <v>14.5</v>
      </c>
      <c r="U17" s="41">
        <v>23</v>
      </c>
      <c r="V17" s="8"/>
      <c r="W17" s="9">
        <v>10</v>
      </c>
      <c r="X17" s="40">
        <f t="shared" si="2"/>
        <v>12</v>
      </c>
      <c r="Y17" s="10"/>
      <c r="Z17" s="42">
        <f t="shared" si="4"/>
        <v>59.25</v>
      </c>
      <c r="AA17" s="43" t="str">
        <f t="shared" si="3"/>
        <v>D+</v>
      </c>
    </row>
    <row r="18" spans="1:27" x14ac:dyDescent="0.25">
      <c r="A18" s="6"/>
      <c r="B18" s="6"/>
      <c r="C18" s="26"/>
      <c r="D18" s="49">
        <v>3</v>
      </c>
      <c r="E18" s="49">
        <v>5653020908</v>
      </c>
      <c r="F18" s="50" t="s">
        <v>62</v>
      </c>
      <c r="G18" s="51" t="s">
        <v>63</v>
      </c>
      <c r="H18" s="11">
        <v>1</v>
      </c>
      <c r="I18" s="11">
        <v>1</v>
      </c>
      <c r="J18" s="11">
        <v>0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7">
        <f t="shared" si="0"/>
        <v>7</v>
      </c>
      <c r="Q18" s="40">
        <f t="shared" si="1"/>
        <v>8.75</v>
      </c>
      <c r="R18" s="39"/>
      <c r="S18" s="41">
        <v>1</v>
      </c>
      <c r="T18" s="41">
        <v>14.5</v>
      </c>
      <c r="U18" s="41">
        <v>23</v>
      </c>
      <c r="V18" s="8"/>
      <c r="W18" s="9">
        <v>7</v>
      </c>
      <c r="X18" s="40">
        <f t="shared" si="2"/>
        <v>8.4</v>
      </c>
      <c r="Y18" s="10"/>
      <c r="Z18" s="42">
        <f t="shared" si="4"/>
        <v>55.65</v>
      </c>
      <c r="AA18" s="43" t="str">
        <f t="shared" si="3"/>
        <v>D+</v>
      </c>
    </row>
    <row r="19" spans="1:27" x14ac:dyDescent="0.25">
      <c r="A19" s="37"/>
      <c r="B19" s="37"/>
      <c r="C19" s="38"/>
      <c r="D19" s="49">
        <v>3</v>
      </c>
      <c r="E19" s="49">
        <v>5653010099</v>
      </c>
      <c r="F19" s="50" t="s">
        <v>70</v>
      </c>
      <c r="G19" s="51" t="s">
        <v>71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7">
        <f t="shared" si="0"/>
        <v>8</v>
      </c>
      <c r="Q19" s="40">
        <f t="shared" si="1"/>
        <v>10</v>
      </c>
      <c r="R19" s="39"/>
      <c r="S19" s="41">
        <v>1</v>
      </c>
      <c r="T19" s="41">
        <v>14.5</v>
      </c>
      <c r="U19" s="41">
        <v>23</v>
      </c>
      <c r="V19" s="8"/>
      <c r="W19" s="9">
        <v>7</v>
      </c>
      <c r="X19" s="40">
        <f t="shared" si="2"/>
        <v>8.4</v>
      </c>
      <c r="Y19" s="10"/>
      <c r="Z19" s="42">
        <f t="shared" si="4"/>
        <v>56.9</v>
      </c>
      <c r="AA19" s="43" t="str">
        <f t="shared" si="3"/>
        <v>D+</v>
      </c>
    </row>
    <row r="20" spans="1:27" x14ac:dyDescent="0.25">
      <c r="A20" s="37"/>
      <c r="B20" s="37"/>
      <c r="C20" s="38"/>
      <c r="D20" s="49">
        <v>3</v>
      </c>
      <c r="E20" s="49">
        <v>5453020611</v>
      </c>
      <c r="F20" s="50" t="s">
        <v>72</v>
      </c>
      <c r="G20" s="51" t="s">
        <v>73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0</v>
      </c>
      <c r="N20" s="11">
        <v>1</v>
      </c>
      <c r="O20" s="11">
        <v>1</v>
      </c>
      <c r="P20" s="7">
        <f t="shared" si="0"/>
        <v>7</v>
      </c>
      <c r="Q20" s="40">
        <f t="shared" si="1"/>
        <v>8.75</v>
      </c>
      <c r="R20" s="39"/>
      <c r="S20" s="41">
        <v>1</v>
      </c>
      <c r="T20" s="41">
        <v>14.5</v>
      </c>
      <c r="U20" s="41">
        <v>23</v>
      </c>
      <c r="V20" s="8"/>
      <c r="W20" s="9">
        <v>13</v>
      </c>
      <c r="X20" s="40">
        <f t="shared" si="2"/>
        <v>15.600000000000001</v>
      </c>
      <c r="Y20" s="10"/>
      <c r="Z20" s="42">
        <f t="shared" si="4"/>
        <v>62.85</v>
      </c>
      <c r="AA20" s="43" t="str">
        <f t="shared" si="3"/>
        <v>C</v>
      </c>
    </row>
    <row r="21" spans="1:27" x14ac:dyDescent="0.25">
      <c r="A21" s="37"/>
      <c r="B21" s="37"/>
      <c r="C21" s="38"/>
      <c r="D21" s="49">
        <v>3</v>
      </c>
      <c r="E21" s="49">
        <v>5653020387</v>
      </c>
      <c r="F21" s="50" t="s">
        <v>74</v>
      </c>
      <c r="G21" s="51" t="s">
        <v>75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7">
        <f t="shared" si="0"/>
        <v>8</v>
      </c>
      <c r="Q21" s="40">
        <f t="shared" si="1"/>
        <v>10</v>
      </c>
      <c r="R21" s="39"/>
      <c r="S21" s="41">
        <v>1</v>
      </c>
      <c r="T21" s="41">
        <v>14.5</v>
      </c>
      <c r="U21" s="41">
        <v>23</v>
      </c>
      <c r="V21" s="8"/>
      <c r="W21" s="9">
        <v>8</v>
      </c>
      <c r="X21" s="40">
        <f t="shared" si="2"/>
        <v>9.6</v>
      </c>
      <c r="Y21" s="10"/>
      <c r="Z21" s="42">
        <f t="shared" si="4"/>
        <v>58.1</v>
      </c>
      <c r="AA21" s="43" t="str">
        <f t="shared" si="3"/>
        <v>D+</v>
      </c>
    </row>
    <row r="22" spans="1:27" x14ac:dyDescent="0.25">
      <c r="A22" s="6"/>
      <c r="B22" s="6"/>
      <c r="C22" s="26"/>
      <c r="D22" s="49">
        <v>3</v>
      </c>
      <c r="E22" s="49">
        <v>5653510106</v>
      </c>
      <c r="F22" s="50" t="s">
        <v>143</v>
      </c>
      <c r="G22" s="51" t="s">
        <v>144</v>
      </c>
      <c r="H22" s="11">
        <v>1</v>
      </c>
      <c r="I22" s="11">
        <v>1</v>
      </c>
      <c r="J22" s="11">
        <v>0</v>
      </c>
      <c r="K22" s="11">
        <v>0</v>
      </c>
      <c r="L22" s="11">
        <v>1</v>
      </c>
      <c r="M22" s="11">
        <v>0</v>
      </c>
      <c r="N22" s="11">
        <v>1</v>
      </c>
      <c r="O22" s="11"/>
      <c r="P22" s="7">
        <f t="shared" si="0"/>
        <v>4</v>
      </c>
      <c r="Q22" s="40">
        <f t="shared" si="1"/>
        <v>5</v>
      </c>
      <c r="R22" s="39"/>
      <c r="S22" s="41">
        <v>1</v>
      </c>
      <c r="T22" s="41">
        <v>14.5</v>
      </c>
      <c r="U22" s="41">
        <v>23</v>
      </c>
      <c r="V22" s="8"/>
      <c r="W22" s="9"/>
      <c r="X22" s="40">
        <f t="shared" si="2"/>
        <v>0</v>
      </c>
      <c r="Y22" s="10"/>
      <c r="Z22" s="42">
        <f t="shared" si="4"/>
        <v>43.5</v>
      </c>
      <c r="AA22" s="43" t="str">
        <f t="shared" si="3"/>
        <v>FAIL</v>
      </c>
    </row>
    <row r="23" spans="1:27" x14ac:dyDescent="0.25">
      <c r="A23" s="37"/>
      <c r="B23" s="37"/>
      <c r="C23" s="38"/>
      <c r="D23" s="49">
        <v>3</v>
      </c>
      <c r="E23" s="49">
        <v>5653510122</v>
      </c>
      <c r="F23" s="50" t="s">
        <v>145</v>
      </c>
      <c r="G23" s="51" t="s">
        <v>146</v>
      </c>
      <c r="H23" s="11">
        <v>1</v>
      </c>
      <c r="I23" s="11">
        <v>1</v>
      </c>
      <c r="J23" s="11">
        <v>0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7">
        <f t="shared" si="0"/>
        <v>7</v>
      </c>
      <c r="Q23" s="40">
        <f t="shared" si="1"/>
        <v>8.75</v>
      </c>
      <c r="R23" s="39"/>
      <c r="S23" s="41">
        <v>1</v>
      </c>
      <c r="T23" s="41">
        <v>14.5</v>
      </c>
      <c r="U23" s="41">
        <v>23</v>
      </c>
      <c r="V23" s="8"/>
      <c r="W23" s="9">
        <v>3</v>
      </c>
      <c r="X23" s="40">
        <f t="shared" si="2"/>
        <v>3.5999999999999996</v>
      </c>
      <c r="Y23" s="10"/>
      <c r="Z23" s="42">
        <f t="shared" si="4"/>
        <v>50.85</v>
      </c>
      <c r="AA23" s="43" t="str">
        <f t="shared" si="3"/>
        <v>D</v>
      </c>
    </row>
    <row r="24" spans="1:27" x14ac:dyDescent="0.25">
      <c r="A24" s="6"/>
      <c r="B24" s="6"/>
      <c r="C24" s="26"/>
      <c r="D24" s="56">
        <v>4</v>
      </c>
      <c r="E24" s="56">
        <v>5453520354</v>
      </c>
      <c r="F24" s="59" t="s">
        <v>58</v>
      </c>
      <c r="G24" s="60" t="s">
        <v>59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/>
      <c r="P24" s="7">
        <f t="shared" si="0"/>
        <v>7</v>
      </c>
      <c r="Q24" s="40">
        <f t="shared" si="1"/>
        <v>8.75</v>
      </c>
      <c r="R24" s="39"/>
      <c r="S24" s="41">
        <v>1.5</v>
      </c>
      <c r="T24" s="41">
        <v>15.5</v>
      </c>
      <c r="U24" s="41">
        <v>26</v>
      </c>
      <c r="V24" s="8"/>
      <c r="W24" s="9"/>
      <c r="X24" s="40">
        <f t="shared" si="2"/>
        <v>0</v>
      </c>
      <c r="Y24" s="10"/>
      <c r="Z24" s="42">
        <f t="shared" si="4"/>
        <v>51.75</v>
      </c>
      <c r="AA24" s="43" t="str">
        <f t="shared" si="3"/>
        <v>D</v>
      </c>
    </row>
    <row r="25" spans="1:27" x14ac:dyDescent="0.25">
      <c r="A25" s="6"/>
      <c r="B25" s="6"/>
      <c r="C25" s="26"/>
      <c r="D25" s="56">
        <v>4</v>
      </c>
      <c r="E25" s="56">
        <v>5553020099</v>
      </c>
      <c r="F25" s="57" t="s">
        <v>76</v>
      </c>
      <c r="G25" s="58" t="s">
        <v>77</v>
      </c>
      <c r="H25" s="11">
        <v>1</v>
      </c>
      <c r="I25" s="11">
        <v>1</v>
      </c>
      <c r="J25" s="11">
        <v>0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7">
        <f t="shared" si="0"/>
        <v>7</v>
      </c>
      <c r="Q25" s="40">
        <f t="shared" si="1"/>
        <v>8.75</v>
      </c>
      <c r="R25" s="39"/>
      <c r="S25" s="41">
        <v>1.5</v>
      </c>
      <c r="T25" s="41">
        <v>15.5</v>
      </c>
      <c r="U25" s="41">
        <v>26</v>
      </c>
      <c r="V25" s="8"/>
      <c r="W25" s="9">
        <v>11</v>
      </c>
      <c r="X25" s="40">
        <f t="shared" si="2"/>
        <v>13.2</v>
      </c>
      <c r="Y25" s="10"/>
      <c r="Z25" s="42">
        <f t="shared" si="4"/>
        <v>64.95</v>
      </c>
      <c r="AA25" s="43" t="str">
        <f t="shared" si="3"/>
        <v>C+</v>
      </c>
    </row>
    <row r="26" spans="1:27" x14ac:dyDescent="0.25">
      <c r="A26" s="37"/>
      <c r="B26" s="37"/>
      <c r="C26" s="38"/>
      <c r="D26" s="56">
        <v>4</v>
      </c>
      <c r="E26" s="56">
        <v>5553020073</v>
      </c>
      <c r="F26" s="59" t="s">
        <v>79</v>
      </c>
      <c r="G26" s="60" t="s">
        <v>78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/>
      <c r="P26" s="7">
        <f t="shared" si="0"/>
        <v>7</v>
      </c>
      <c r="Q26" s="40">
        <f t="shared" si="1"/>
        <v>8.75</v>
      </c>
      <c r="R26" s="39"/>
      <c r="S26" s="41">
        <v>1.5</v>
      </c>
      <c r="T26" s="41">
        <v>15.5</v>
      </c>
      <c r="U26" s="41">
        <v>26</v>
      </c>
      <c r="V26" s="8"/>
      <c r="W26" s="9"/>
      <c r="X26" s="40">
        <f t="shared" si="2"/>
        <v>0</v>
      </c>
      <c r="Y26" s="10"/>
      <c r="Z26" s="42">
        <f t="shared" si="4"/>
        <v>51.75</v>
      </c>
      <c r="AA26" s="43" t="str">
        <f t="shared" si="3"/>
        <v>D</v>
      </c>
    </row>
    <row r="27" spans="1:27" x14ac:dyDescent="0.25">
      <c r="A27" s="37"/>
      <c r="B27" s="37"/>
      <c r="C27" s="38"/>
      <c r="D27" s="56">
        <v>4</v>
      </c>
      <c r="E27" s="56"/>
      <c r="F27" s="57" t="s">
        <v>129</v>
      </c>
      <c r="G27" s="58" t="s">
        <v>130</v>
      </c>
      <c r="H27" s="11">
        <v>1</v>
      </c>
      <c r="I27" s="11">
        <v>0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7">
        <f t="shared" si="0"/>
        <v>7</v>
      </c>
      <c r="Q27" s="40">
        <f t="shared" si="1"/>
        <v>8.75</v>
      </c>
      <c r="R27" s="39"/>
      <c r="S27" s="41">
        <v>1.5</v>
      </c>
      <c r="T27" s="41">
        <v>15.5</v>
      </c>
      <c r="U27" s="41">
        <v>26</v>
      </c>
      <c r="V27" s="8"/>
      <c r="W27" s="9">
        <v>9</v>
      </c>
      <c r="X27" s="40">
        <f t="shared" si="2"/>
        <v>10.799999999999999</v>
      </c>
      <c r="Y27" s="10"/>
      <c r="Z27" s="42">
        <f t="shared" si="4"/>
        <v>62.55</v>
      </c>
      <c r="AA27" s="43" t="str">
        <f t="shared" si="3"/>
        <v>C</v>
      </c>
    </row>
    <row r="28" spans="1:27" x14ac:dyDescent="0.25">
      <c r="A28" s="37"/>
      <c r="B28" s="37"/>
      <c r="C28" s="38"/>
      <c r="D28" s="56">
        <v>4</v>
      </c>
      <c r="E28" s="56">
        <v>5653020247</v>
      </c>
      <c r="F28" s="57" t="s">
        <v>147</v>
      </c>
      <c r="G28" s="58" t="s">
        <v>148</v>
      </c>
      <c r="H28" s="11">
        <v>1</v>
      </c>
      <c r="I28" s="11">
        <v>0</v>
      </c>
      <c r="J28" s="11">
        <v>1</v>
      </c>
      <c r="K28" s="11">
        <v>0</v>
      </c>
      <c r="L28" s="11">
        <v>1</v>
      </c>
      <c r="M28" s="11">
        <v>0</v>
      </c>
      <c r="N28" s="11">
        <v>1</v>
      </c>
      <c r="O28" s="11">
        <v>1</v>
      </c>
      <c r="P28" s="7">
        <f t="shared" si="0"/>
        <v>5</v>
      </c>
      <c r="Q28" s="40">
        <f t="shared" si="1"/>
        <v>6.25</v>
      </c>
      <c r="R28" s="39"/>
      <c r="S28" s="41">
        <v>1.5</v>
      </c>
      <c r="T28" s="41">
        <v>15.5</v>
      </c>
      <c r="U28" s="41">
        <v>26</v>
      </c>
      <c r="V28" s="8"/>
      <c r="W28" s="9">
        <v>14</v>
      </c>
      <c r="X28" s="40">
        <f t="shared" si="2"/>
        <v>16.8</v>
      </c>
      <c r="Y28" s="10"/>
      <c r="Z28" s="42">
        <f t="shared" si="4"/>
        <v>66.05</v>
      </c>
      <c r="AA28" s="43" t="str">
        <f t="shared" si="3"/>
        <v>C+</v>
      </c>
    </row>
    <row r="29" spans="1:27" x14ac:dyDescent="0.25">
      <c r="A29" s="37"/>
      <c r="B29" s="37"/>
      <c r="C29" s="38"/>
      <c r="D29" s="56">
        <v>4</v>
      </c>
      <c r="E29" s="56"/>
      <c r="F29" s="57" t="s">
        <v>149</v>
      </c>
      <c r="G29" s="58" t="s">
        <v>150</v>
      </c>
      <c r="H29" s="11">
        <v>1</v>
      </c>
      <c r="I29" s="11">
        <v>0</v>
      </c>
      <c r="J29" s="11">
        <v>0</v>
      </c>
      <c r="K29" s="11">
        <v>0</v>
      </c>
      <c r="L29" s="11">
        <v>1</v>
      </c>
      <c r="M29" s="11">
        <v>1</v>
      </c>
      <c r="N29" s="11">
        <v>1</v>
      </c>
      <c r="O29" s="11">
        <v>1</v>
      </c>
      <c r="P29" s="7">
        <f t="shared" si="0"/>
        <v>5</v>
      </c>
      <c r="Q29" s="40">
        <f t="shared" si="1"/>
        <v>6.25</v>
      </c>
      <c r="R29" s="39"/>
      <c r="S29" s="41">
        <v>1.5</v>
      </c>
      <c r="T29" s="41">
        <v>15.5</v>
      </c>
      <c r="U29" s="41">
        <v>26</v>
      </c>
      <c r="V29" s="8"/>
      <c r="W29" s="9">
        <v>8</v>
      </c>
      <c r="X29" s="40">
        <f t="shared" si="2"/>
        <v>9.6</v>
      </c>
      <c r="Y29" s="10"/>
      <c r="Z29" s="42">
        <f t="shared" si="4"/>
        <v>58.85</v>
      </c>
      <c r="AA29" s="43" t="str">
        <f t="shared" si="3"/>
        <v>D+</v>
      </c>
    </row>
    <row r="30" spans="1:27" x14ac:dyDescent="0.25">
      <c r="A30" s="37"/>
      <c r="B30" s="37"/>
      <c r="C30" s="38"/>
      <c r="D30" s="56">
        <v>4</v>
      </c>
      <c r="E30" s="56">
        <v>5653020155</v>
      </c>
      <c r="F30" s="57" t="s">
        <v>157</v>
      </c>
      <c r="G30" s="58" t="s">
        <v>158</v>
      </c>
      <c r="H30" s="11">
        <v>1</v>
      </c>
      <c r="I30" s="11">
        <v>0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7">
        <f t="shared" si="0"/>
        <v>7</v>
      </c>
      <c r="Q30" s="40">
        <f t="shared" si="1"/>
        <v>8.75</v>
      </c>
      <c r="R30" s="39"/>
      <c r="S30" s="41">
        <v>1.5</v>
      </c>
      <c r="T30" s="41">
        <v>15.5</v>
      </c>
      <c r="U30" s="41">
        <v>26</v>
      </c>
      <c r="V30" s="8"/>
      <c r="W30" s="9">
        <v>12</v>
      </c>
      <c r="X30" s="40">
        <f t="shared" si="2"/>
        <v>14.399999999999999</v>
      </c>
      <c r="Y30" s="10"/>
      <c r="Z30" s="42">
        <f t="shared" si="4"/>
        <v>66.150000000000006</v>
      </c>
      <c r="AA30" s="43" t="str">
        <f t="shared" si="3"/>
        <v>C+</v>
      </c>
    </row>
    <row r="31" spans="1:27" x14ac:dyDescent="0.25">
      <c r="A31" s="6"/>
      <c r="B31" s="6"/>
      <c r="C31" s="26"/>
      <c r="D31" s="49">
        <v>5</v>
      </c>
      <c r="E31" s="49">
        <v>5653020189</v>
      </c>
      <c r="F31" s="50" t="s">
        <v>83</v>
      </c>
      <c r="G31" s="51" t="s">
        <v>82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7">
        <f t="shared" si="0"/>
        <v>8</v>
      </c>
      <c r="Q31" s="40">
        <f t="shared" si="1"/>
        <v>10</v>
      </c>
      <c r="R31" s="39"/>
      <c r="S31" s="41">
        <v>5</v>
      </c>
      <c r="T31" s="41">
        <v>16</v>
      </c>
      <c r="U31" s="41">
        <v>30</v>
      </c>
      <c r="V31" s="8"/>
      <c r="W31" s="9">
        <v>6</v>
      </c>
      <c r="X31" s="40">
        <f t="shared" si="2"/>
        <v>7.1999999999999993</v>
      </c>
      <c r="Y31" s="10"/>
      <c r="Z31" s="42">
        <f t="shared" si="4"/>
        <v>68.2</v>
      </c>
      <c r="AA31" s="43" t="str">
        <f t="shared" si="3"/>
        <v>C+</v>
      </c>
    </row>
    <row r="32" spans="1:27" x14ac:dyDescent="0.25">
      <c r="A32" s="6"/>
      <c r="B32" s="6"/>
      <c r="C32" s="26"/>
      <c r="D32" s="49">
        <v>5</v>
      </c>
      <c r="E32" s="49">
        <v>5653020080</v>
      </c>
      <c r="F32" s="50" t="s">
        <v>84</v>
      </c>
      <c r="G32" s="51" t="s">
        <v>85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7">
        <f t="shared" ref="P32:P44" si="5">SUM(H32:O32)</f>
        <v>8</v>
      </c>
      <c r="Q32" s="40">
        <f t="shared" ref="Q32:Q44" si="6">P32/8*10</f>
        <v>10</v>
      </c>
      <c r="R32" s="39"/>
      <c r="S32" s="41">
        <v>5</v>
      </c>
      <c r="T32" s="41">
        <v>16</v>
      </c>
      <c r="U32" s="41">
        <v>30</v>
      </c>
      <c r="V32" s="8"/>
      <c r="W32" s="9">
        <v>12</v>
      </c>
      <c r="X32" s="40">
        <f t="shared" ref="X32:X44" si="7">W32/25*30</f>
        <v>14.399999999999999</v>
      </c>
      <c r="Y32" s="10"/>
      <c r="Z32" s="42">
        <f t="shared" ref="Z32:Z44" si="8">Q32+S32+T32+U32+X32</f>
        <v>75.400000000000006</v>
      </c>
      <c r="AA32" s="43" t="str">
        <f t="shared" ref="AA32:AA44" si="9">IF(Z32&gt;=79.5,"A",IF(Z32&gt;=74.5,"B+",IF(Z32&gt;=69.5,"B",IF(Z32&gt;=64.5,"C+",IF(Z32&gt;=59.5,"C",IF(Z32&gt;=54.5,"D+",IF(Z32&gt;=44.5,"D",IF(Z32&lt;44.5,"FAIL"))))))))</f>
        <v>B+</v>
      </c>
    </row>
    <row r="33" spans="1:27" x14ac:dyDescent="0.25">
      <c r="A33" s="53"/>
      <c r="B33" s="53"/>
      <c r="C33" s="54"/>
      <c r="D33" s="49">
        <v>5</v>
      </c>
      <c r="E33" s="49">
        <v>5653020031</v>
      </c>
      <c r="F33" s="50" t="s">
        <v>86</v>
      </c>
      <c r="G33" s="51" t="s">
        <v>87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7">
        <f t="shared" si="5"/>
        <v>8</v>
      </c>
      <c r="Q33" s="40">
        <f t="shared" si="6"/>
        <v>10</v>
      </c>
      <c r="R33" s="39"/>
      <c r="S33" s="41">
        <v>5</v>
      </c>
      <c r="T33" s="41">
        <v>16</v>
      </c>
      <c r="U33" s="41">
        <v>30</v>
      </c>
      <c r="V33" s="8"/>
      <c r="W33" s="9">
        <v>13</v>
      </c>
      <c r="X33" s="40">
        <f t="shared" si="7"/>
        <v>15.600000000000001</v>
      </c>
      <c r="Y33" s="10"/>
      <c r="Z33" s="42">
        <f t="shared" si="8"/>
        <v>76.599999999999994</v>
      </c>
      <c r="AA33" s="43" t="str">
        <f t="shared" si="9"/>
        <v>B+</v>
      </c>
    </row>
    <row r="34" spans="1:27" x14ac:dyDescent="0.25">
      <c r="A34" s="53"/>
      <c r="B34" s="53"/>
      <c r="C34" s="54"/>
      <c r="D34" s="49">
        <v>5</v>
      </c>
      <c r="E34" s="49">
        <v>5653020023</v>
      </c>
      <c r="F34" s="50" t="s">
        <v>88</v>
      </c>
      <c r="G34" s="51" t="s">
        <v>89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7">
        <f t="shared" si="5"/>
        <v>8</v>
      </c>
      <c r="Q34" s="40">
        <f t="shared" si="6"/>
        <v>10</v>
      </c>
      <c r="R34" s="39"/>
      <c r="S34" s="41">
        <v>5</v>
      </c>
      <c r="T34" s="41">
        <v>16</v>
      </c>
      <c r="U34" s="41">
        <v>30</v>
      </c>
      <c r="V34" s="8"/>
      <c r="W34" s="9">
        <v>14</v>
      </c>
      <c r="X34" s="40">
        <f t="shared" si="7"/>
        <v>16.8</v>
      </c>
      <c r="Y34" s="10"/>
      <c r="Z34" s="42">
        <f t="shared" si="8"/>
        <v>77.8</v>
      </c>
      <c r="AA34" s="43" t="str">
        <f t="shared" si="9"/>
        <v>B+</v>
      </c>
    </row>
    <row r="35" spans="1:27" x14ac:dyDescent="0.25">
      <c r="A35" s="53"/>
      <c r="B35" s="53"/>
      <c r="C35" s="54"/>
      <c r="D35" s="49">
        <v>5</v>
      </c>
      <c r="E35" s="49">
        <v>5653020478</v>
      </c>
      <c r="F35" s="50" t="s">
        <v>90</v>
      </c>
      <c r="G35" s="51" t="s">
        <v>91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7">
        <f t="shared" si="5"/>
        <v>8</v>
      </c>
      <c r="Q35" s="40">
        <f t="shared" si="6"/>
        <v>10</v>
      </c>
      <c r="R35" s="39"/>
      <c r="S35" s="41">
        <v>5</v>
      </c>
      <c r="T35" s="41">
        <v>16</v>
      </c>
      <c r="U35" s="41">
        <v>30</v>
      </c>
      <c r="V35" s="8"/>
      <c r="W35" s="9">
        <v>8</v>
      </c>
      <c r="X35" s="40">
        <f t="shared" si="7"/>
        <v>9.6</v>
      </c>
      <c r="Y35" s="10"/>
      <c r="Z35" s="42">
        <f t="shared" si="8"/>
        <v>70.599999999999994</v>
      </c>
      <c r="AA35" s="43" t="str">
        <f t="shared" si="9"/>
        <v>B</v>
      </c>
    </row>
    <row r="36" spans="1:27" x14ac:dyDescent="0.25">
      <c r="A36" s="53"/>
      <c r="B36" s="53"/>
      <c r="C36" s="54"/>
      <c r="D36" s="49">
        <v>5</v>
      </c>
      <c r="E36" s="49">
        <v>5653020965</v>
      </c>
      <c r="F36" s="50" t="s">
        <v>92</v>
      </c>
      <c r="G36" s="51" t="s">
        <v>93</v>
      </c>
      <c r="H36" s="11">
        <v>1</v>
      </c>
      <c r="I36" s="11">
        <v>1</v>
      </c>
      <c r="J36" s="11">
        <v>0</v>
      </c>
      <c r="K36" s="11">
        <v>1</v>
      </c>
      <c r="L36" s="11">
        <v>0</v>
      </c>
      <c r="M36" s="11">
        <v>1</v>
      </c>
      <c r="N36" s="11">
        <v>1</v>
      </c>
      <c r="O36" s="11">
        <v>1</v>
      </c>
      <c r="P36" s="7">
        <f t="shared" si="5"/>
        <v>6</v>
      </c>
      <c r="Q36" s="40">
        <f t="shared" si="6"/>
        <v>7.5</v>
      </c>
      <c r="R36" s="39"/>
      <c r="S36" s="41">
        <v>5</v>
      </c>
      <c r="T36" s="41">
        <v>16</v>
      </c>
      <c r="U36" s="41">
        <v>30</v>
      </c>
      <c r="V36" s="8"/>
      <c r="W36" s="9">
        <v>3</v>
      </c>
      <c r="X36" s="40">
        <f t="shared" si="7"/>
        <v>3.5999999999999996</v>
      </c>
      <c r="Y36" s="10"/>
      <c r="Z36" s="42">
        <f t="shared" si="8"/>
        <v>62.1</v>
      </c>
      <c r="AA36" s="43" t="str">
        <f t="shared" si="9"/>
        <v>C</v>
      </c>
    </row>
    <row r="37" spans="1:27" x14ac:dyDescent="0.25">
      <c r="D37" s="49">
        <v>5</v>
      </c>
      <c r="E37" s="49">
        <v>5653020221</v>
      </c>
      <c r="F37" s="50" t="s">
        <v>165</v>
      </c>
      <c r="G37" s="51" t="s">
        <v>166</v>
      </c>
      <c r="H37" s="11">
        <v>0</v>
      </c>
      <c r="I37" s="11">
        <v>0</v>
      </c>
      <c r="J37" s="11">
        <v>1</v>
      </c>
      <c r="K37" s="11">
        <v>1</v>
      </c>
      <c r="L37" s="11">
        <v>0</v>
      </c>
      <c r="M37" s="11">
        <v>1</v>
      </c>
      <c r="N37" s="11">
        <v>1</v>
      </c>
      <c r="O37" s="11">
        <v>1</v>
      </c>
      <c r="P37" s="7">
        <f t="shared" si="5"/>
        <v>5</v>
      </c>
      <c r="Q37" s="40">
        <f t="shared" si="6"/>
        <v>6.25</v>
      </c>
      <c r="R37" s="39"/>
      <c r="S37" s="41">
        <v>5</v>
      </c>
      <c r="T37" s="41">
        <v>16</v>
      </c>
      <c r="U37" s="41">
        <v>30</v>
      </c>
      <c r="V37" s="8"/>
      <c r="W37" s="9">
        <v>6</v>
      </c>
      <c r="X37" s="40">
        <f t="shared" si="7"/>
        <v>7.1999999999999993</v>
      </c>
      <c r="Y37" s="10"/>
      <c r="Z37" s="42">
        <f t="shared" si="8"/>
        <v>64.45</v>
      </c>
      <c r="AA37" s="43" t="str">
        <f t="shared" si="9"/>
        <v>C</v>
      </c>
    </row>
    <row r="38" spans="1:27" x14ac:dyDescent="0.25">
      <c r="D38" s="56">
        <v>6</v>
      </c>
      <c r="E38" s="56">
        <v>5653020072</v>
      </c>
      <c r="F38" s="57" t="s">
        <v>123</v>
      </c>
      <c r="G38" s="58" t="s">
        <v>124</v>
      </c>
      <c r="H38" s="11">
        <v>1</v>
      </c>
      <c r="I38" s="11">
        <v>0</v>
      </c>
      <c r="J38" s="11">
        <v>1</v>
      </c>
      <c r="K38" s="11">
        <v>0</v>
      </c>
      <c r="L38" s="11">
        <v>1</v>
      </c>
      <c r="M38" s="11">
        <v>1</v>
      </c>
      <c r="N38" s="11">
        <v>1</v>
      </c>
      <c r="O38" s="11">
        <v>1</v>
      </c>
      <c r="P38" s="7">
        <f t="shared" si="5"/>
        <v>6</v>
      </c>
      <c r="Q38" s="40">
        <f t="shared" si="6"/>
        <v>7.5</v>
      </c>
      <c r="R38" s="39"/>
      <c r="S38" s="41">
        <v>6</v>
      </c>
      <c r="T38" s="41">
        <v>10</v>
      </c>
      <c r="U38" s="41">
        <v>26</v>
      </c>
      <c r="V38" s="8"/>
      <c r="W38" s="9">
        <v>22</v>
      </c>
      <c r="X38" s="40">
        <f t="shared" si="7"/>
        <v>26.4</v>
      </c>
      <c r="Y38" s="10"/>
      <c r="Z38" s="42">
        <f t="shared" si="8"/>
        <v>75.900000000000006</v>
      </c>
      <c r="AA38" s="43" t="str">
        <f t="shared" si="9"/>
        <v>B+</v>
      </c>
    </row>
    <row r="39" spans="1:27" x14ac:dyDescent="0.25">
      <c r="D39" s="56">
        <v>6</v>
      </c>
      <c r="E39" s="56">
        <v>5653020171</v>
      </c>
      <c r="F39" s="57" t="s">
        <v>131</v>
      </c>
      <c r="G39" s="58" t="s">
        <v>132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7">
        <f t="shared" si="5"/>
        <v>8</v>
      </c>
      <c r="Q39" s="40">
        <f t="shared" si="6"/>
        <v>10</v>
      </c>
      <c r="R39" s="39"/>
      <c r="S39" s="41">
        <v>6</v>
      </c>
      <c r="T39" s="41">
        <v>10</v>
      </c>
      <c r="U39" s="41">
        <v>26</v>
      </c>
      <c r="V39" s="8"/>
      <c r="W39" s="9">
        <v>21</v>
      </c>
      <c r="X39" s="40">
        <f t="shared" si="7"/>
        <v>25.2</v>
      </c>
      <c r="Y39" s="10"/>
      <c r="Z39" s="42">
        <f t="shared" si="8"/>
        <v>77.2</v>
      </c>
      <c r="AA39" s="43" t="str">
        <f t="shared" si="9"/>
        <v>B+</v>
      </c>
    </row>
    <row r="40" spans="1:27" x14ac:dyDescent="0.25">
      <c r="D40" s="56">
        <v>6</v>
      </c>
      <c r="E40" s="56">
        <v>5653020536</v>
      </c>
      <c r="F40" s="57" t="s">
        <v>139</v>
      </c>
      <c r="G40" s="58" t="s">
        <v>140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7">
        <f t="shared" si="5"/>
        <v>8</v>
      </c>
      <c r="Q40" s="40">
        <f t="shared" si="6"/>
        <v>10</v>
      </c>
      <c r="R40" s="39"/>
      <c r="S40" s="41">
        <v>6</v>
      </c>
      <c r="T40" s="41">
        <v>10</v>
      </c>
      <c r="U40" s="41">
        <v>26</v>
      </c>
      <c r="V40" s="8"/>
      <c r="W40" s="9">
        <v>12</v>
      </c>
      <c r="X40" s="40">
        <f t="shared" si="7"/>
        <v>14.399999999999999</v>
      </c>
      <c r="Y40" s="10"/>
      <c r="Z40" s="42">
        <f t="shared" si="8"/>
        <v>66.400000000000006</v>
      </c>
      <c r="AA40" s="43" t="str">
        <f t="shared" si="9"/>
        <v>C+</v>
      </c>
    </row>
    <row r="41" spans="1:27" x14ac:dyDescent="0.25">
      <c r="D41" s="56">
        <v>6</v>
      </c>
      <c r="E41" s="56">
        <v>5653520022</v>
      </c>
      <c r="F41" s="57" t="s">
        <v>141</v>
      </c>
      <c r="G41" s="58" t="s">
        <v>142</v>
      </c>
      <c r="H41" s="11">
        <v>1</v>
      </c>
      <c r="I41" s="11">
        <v>0</v>
      </c>
      <c r="J41" s="11">
        <v>1</v>
      </c>
      <c r="K41" s="11">
        <v>0</v>
      </c>
      <c r="L41" s="11">
        <v>1</v>
      </c>
      <c r="M41" s="11">
        <v>1</v>
      </c>
      <c r="N41" s="11">
        <v>1</v>
      </c>
      <c r="O41" s="11">
        <v>1</v>
      </c>
      <c r="P41" s="7">
        <f t="shared" si="5"/>
        <v>6</v>
      </c>
      <c r="Q41" s="40">
        <f t="shared" si="6"/>
        <v>7.5</v>
      </c>
      <c r="R41" s="39"/>
      <c r="S41" s="41">
        <v>6</v>
      </c>
      <c r="T41" s="41">
        <v>10</v>
      </c>
      <c r="U41" s="41">
        <v>26</v>
      </c>
      <c r="V41" s="8"/>
      <c r="W41" s="9">
        <v>19</v>
      </c>
      <c r="X41" s="40">
        <f t="shared" si="7"/>
        <v>22.8</v>
      </c>
      <c r="Y41" s="10"/>
      <c r="Z41" s="42">
        <f t="shared" si="8"/>
        <v>72.3</v>
      </c>
      <c r="AA41" s="43" t="str">
        <f t="shared" si="9"/>
        <v>B</v>
      </c>
    </row>
    <row r="42" spans="1:27" x14ac:dyDescent="0.25">
      <c r="D42" s="56">
        <v>6</v>
      </c>
      <c r="E42" s="56">
        <v>5653020205</v>
      </c>
      <c r="F42" s="57" t="s">
        <v>153</v>
      </c>
      <c r="G42" s="58" t="s">
        <v>154</v>
      </c>
      <c r="H42" s="11">
        <v>1</v>
      </c>
      <c r="I42" s="11">
        <v>0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7">
        <f t="shared" si="5"/>
        <v>7</v>
      </c>
      <c r="Q42" s="40">
        <f t="shared" si="6"/>
        <v>8.75</v>
      </c>
      <c r="R42" s="39"/>
      <c r="S42" s="41">
        <v>6</v>
      </c>
      <c r="T42" s="41">
        <v>10</v>
      </c>
      <c r="U42" s="41">
        <v>26</v>
      </c>
      <c r="V42" s="8"/>
      <c r="W42" s="9">
        <v>9</v>
      </c>
      <c r="X42" s="40">
        <f t="shared" si="7"/>
        <v>10.799999999999999</v>
      </c>
      <c r="Y42" s="10"/>
      <c r="Z42" s="42">
        <f t="shared" si="8"/>
        <v>61.55</v>
      </c>
      <c r="AA42" s="43" t="str">
        <f t="shared" si="9"/>
        <v>C</v>
      </c>
    </row>
    <row r="43" spans="1:27" x14ac:dyDescent="0.25">
      <c r="D43" s="56">
        <v>6</v>
      </c>
      <c r="E43" s="56">
        <v>5653020213</v>
      </c>
      <c r="F43" s="57" t="s">
        <v>155</v>
      </c>
      <c r="G43" s="58" t="s">
        <v>156</v>
      </c>
      <c r="H43" s="11">
        <v>1</v>
      </c>
      <c r="I43" s="11">
        <v>1</v>
      </c>
      <c r="J43" s="11">
        <v>1</v>
      </c>
      <c r="K43" s="11">
        <v>0</v>
      </c>
      <c r="L43" s="11">
        <v>1</v>
      </c>
      <c r="M43" s="11">
        <v>0</v>
      </c>
      <c r="N43" s="11">
        <v>1</v>
      </c>
      <c r="O43" s="11">
        <v>1</v>
      </c>
      <c r="P43" s="7">
        <f t="shared" si="5"/>
        <v>6</v>
      </c>
      <c r="Q43" s="40">
        <f t="shared" si="6"/>
        <v>7.5</v>
      </c>
      <c r="R43" s="39"/>
      <c r="S43" s="41">
        <v>6</v>
      </c>
      <c r="T43" s="41">
        <v>10</v>
      </c>
      <c r="U43" s="41">
        <v>26</v>
      </c>
      <c r="V43" s="8"/>
      <c r="W43" s="9">
        <v>11</v>
      </c>
      <c r="X43" s="40">
        <f t="shared" si="7"/>
        <v>13.2</v>
      </c>
      <c r="Y43" s="10"/>
      <c r="Z43" s="42">
        <f t="shared" si="8"/>
        <v>62.7</v>
      </c>
      <c r="AA43" s="43" t="str">
        <f t="shared" si="9"/>
        <v>C</v>
      </c>
    </row>
    <row r="44" spans="1:27" x14ac:dyDescent="0.25">
      <c r="D44" s="56">
        <v>6</v>
      </c>
      <c r="E44" s="56">
        <v>5653020569</v>
      </c>
      <c r="F44" s="57" t="s">
        <v>163</v>
      </c>
      <c r="G44" s="58" t="s">
        <v>164</v>
      </c>
      <c r="H44" s="11">
        <v>0</v>
      </c>
      <c r="I44" s="11">
        <v>1</v>
      </c>
      <c r="J44" s="11">
        <v>1</v>
      </c>
      <c r="K44" s="11">
        <v>1</v>
      </c>
      <c r="L44" s="11">
        <v>1</v>
      </c>
      <c r="M44" s="11">
        <v>0</v>
      </c>
      <c r="N44" s="11">
        <v>1</v>
      </c>
      <c r="O44" s="11">
        <v>1</v>
      </c>
      <c r="P44" s="7">
        <f t="shared" si="5"/>
        <v>6</v>
      </c>
      <c r="Q44" s="40">
        <f t="shared" si="6"/>
        <v>7.5</v>
      </c>
      <c r="R44" s="39"/>
      <c r="S44" s="41">
        <v>6</v>
      </c>
      <c r="T44" s="41">
        <v>10</v>
      </c>
      <c r="U44" s="41">
        <v>26</v>
      </c>
      <c r="V44" s="8"/>
      <c r="W44" s="9">
        <v>19</v>
      </c>
      <c r="X44" s="40">
        <f t="shared" si="7"/>
        <v>22.8</v>
      </c>
      <c r="Y44" s="10"/>
      <c r="Z44" s="42">
        <f t="shared" si="8"/>
        <v>72.3</v>
      </c>
      <c r="AA44" s="43" t="str">
        <f t="shared" si="9"/>
        <v>B</v>
      </c>
    </row>
    <row r="45" spans="1:27" x14ac:dyDescent="0.25">
      <c r="D45" s="49">
        <v>7</v>
      </c>
      <c r="E45" s="49">
        <v>5653520071</v>
      </c>
      <c r="F45" s="50" t="s">
        <v>111</v>
      </c>
      <c r="G45" s="51" t="s">
        <v>110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7">
        <f t="shared" ref="P45:P66" si="10">SUM(H45:O45)</f>
        <v>8</v>
      </c>
      <c r="Q45" s="40">
        <f t="shared" ref="Q45:Q66" si="11">P45/8*10</f>
        <v>10</v>
      </c>
      <c r="R45" s="39"/>
      <c r="S45" s="41">
        <v>9.5</v>
      </c>
      <c r="T45" s="41">
        <v>15</v>
      </c>
      <c r="U45" s="41">
        <v>28</v>
      </c>
      <c r="V45" s="8"/>
      <c r="W45" s="9">
        <v>19</v>
      </c>
      <c r="X45" s="40">
        <f t="shared" ref="X45:X66" si="12">W45/25*30</f>
        <v>22.8</v>
      </c>
      <c r="Y45" s="10"/>
      <c r="Z45" s="42">
        <f t="shared" ref="Z45:Z66" si="13">Q45+S45+T45+U45+X45</f>
        <v>85.3</v>
      </c>
      <c r="AA45" s="43" t="str">
        <f t="shared" ref="AA45:AA70" si="14">IF(Z45&gt;=79.5,"A",IF(Z45&gt;=74.5,"B+",IF(Z45&gt;=69.5,"B",IF(Z45&gt;=64.5,"C+",IF(Z45&gt;=59.5,"C",IF(Z45&gt;=54.5,"D+",IF(Z45&gt;=44.5,"D",IF(Z45&lt;44.5,"FAIL"))))))))</f>
        <v>A</v>
      </c>
    </row>
    <row r="46" spans="1:27" x14ac:dyDescent="0.25">
      <c r="D46" s="49">
        <v>7</v>
      </c>
      <c r="E46" s="49">
        <v>5653520113</v>
      </c>
      <c r="F46" s="50" t="s">
        <v>125</v>
      </c>
      <c r="G46" s="51" t="s">
        <v>126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7">
        <f t="shared" si="10"/>
        <v>8</v>
      </c>
      <c r="Q46" s="40">
        <f t="shared" si="11"/>
        <v>10</v>
      </c>
      <c r="R46" s="39"/>
      <c r="S46" s="41">
        <v>9.5</v>
      </c>
      <c r="T46" s="41">
        <v>15</v>
      </c>
      <c r="U46" s="41">
        <v>28</v>
      </c>
      <c r="V46" s="8"/>
      <c r="W46" s="9">
        <v>16</v>
      </c>
      <c r="X46" s="40">
        <f t="shared" si="12"/>
        <v>19.2</v>
      </c>
      <c r="Y46" s="10"/>
      <c r="Z46" s="42">
        <f t="shared" si="13"/>
        <v>81.7</v>
      </c>
      <c r="AA46" s="43" t="str">
        <f t="shared" si="14"/>
        <v>A</v>
      </c>
    </row>
    <row r="47" spans="1:27" x14ac:dyDescent="0.25">
      <c r="D47" s="49">
        <v>7</v>
      </c>
      <c r="E47" s="49">
        <v>5553520015</v>
      </c>
      <c r="F47" s="50" t="s">
        <v>135</v>
      </c>
      <c r="G47" s="51" t="s">
        <v>136</v>
      </c>
      <c r="H47" s="11">
        <v>1</v>
      </c>
      <c r="I47" s="11">
        <v>1</v>
      </c>
      <c r="J47" s="11">
        <v>1</v>
      </c>
      <c r="K47" s="11">
        <v>0</v>
      </c>
      <c r="L47" s="11">
        <v>1</v>
      </c>
      <c r="M47" s="11">
        <v>1</v>
      </c>
      <c r="N47" s="11">
        <v>1</v>
      </c>
      <c r="O47" s="11">
        <v>1</v>
      </c>
      <c r="P47" s="7">
        <f t="shared" si="10"/>
        <v>7</v>
      </c>
      <c r="Q47" s="40">
        <f t="shared" si="11"/>
        <v>8.75</v>
      </c>
      <c r="R47" s="39"/>
      <c r="S47" s="41">
        <v>9.5</v>
      </c>
      <c r="T47" s="41">
        <v>15</v>
      </c>
      <c r="U47" s="41">
        <v>28</v>
      </c>
      <c r="V47" s="8"/>
      <c r="W47" s="9">
        <v>12</v>
      </c>
      <c r="X47" s="40">
        <f t="shared" si="12"/>
        <v>14.399999999999999</v>
      </c>
      <c r="Y47" s="10"/>
      <c r="Z47" s="42">
        <f t="shared" si="13"/>
        <v>75.650000000000006</v>
      </c>
      <c r="AA47" s="43" t="str">
        <f t="shared" si="14"/>
        <v>B+</v>
      </c>
    </row>
    <row r="48" spans="1:27" x14ac:dyDescent="0.25">
      <c r="D48" s="49">
        <v>7</v>
      </c>
      <c r="E48" s="49">
        <v>5653020502</v>
      </c>
      <c r="F48" s="50" t="s">
        <v>137</v>
      </c>
      <c r="G48" s="51" t="s">
        <v>138</v>
      </c>
      <c r="H48" s="11">
        <v>1</v>
      </c>
      <c r="I48" s="11">
        <v>1</v>
      </c>
      <c r="J48" s="11">
        <v>1</v>
      </c>
      <c r="K48" s="11">
        <v>0</v>
      </c>
      <c r="L48" s="11">
        <v>0</v>
      </c>
      <c r="M48" s="11">
        <v>1</v>
      </c>
      <c r="N48" s="11">
        <v>1</v>
      </c>
      <c r="O48" s="11">
        <v>1</v>
      </c>
      <c r="P48" s="7">
        <f t="shared" si="10"/>
        <v>6</v>
      </c>
      <c r="Q48" s="40">
        <f t="shared" si="11"/>
        <v>7.5</v>
      </c>
      <c r="R48" s="39"/>
      <c r="S48" s="41">
        <v>9.5</v>
      </c>
      <c r="T48" s="41">
        <v>15</v>
      </c>
      <c r="U48" s="41">
        <v>28</v>
      </c>
      <c r="V48" s="8"/>
      <c r="W48" s="9">
        <v>10</v>
      </c>
      <c r="X48" s="40">
        <f t="shared" si="12"/>
        <v>12</v>
      </c>
      <c r="Y48" s="10"/>
      <c r="Z48" s="42">
        <f t="shared" si="13"/>
        <v>72</v>
      </c>
      <c r="AA48" s="43" t="str">
        <f t="shared" si="14"/>
        <v>B</v>
      </c>
    </row>
    <row r="49" spans="1:27" x14ac:dyDescent="0.25">
      <c r="A49" s="55"/>
      <c r="B49" s="55"/>
      <c r="C49" s="54"/>
      <c r="D49" s="49">
        <v>7</v>
      </c>
      <c r="E49" s="49">
        <v>5453510116</v>
      </c>
      <c r="F49" s="50" t="s">
        <v>44</v>
      </c>
      <c r="G49" s="51" t="s">
        <v>45</v>
      </c>
      <c r="H49" s="11">
        <v>1</v>
      </c>
      <c r="I49" s="11">
        <v>0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7">
        <f t="shared" si="10"/>
        <v>7</v>
      </c>
      <c r="Q49" s="40">
        <f t="shared" si="11"/>
        <v>8.75</v>
      </c>
      <c r="R49" s="39"/>
      <c r="S49" s="41">
        <v>9.5</v>
      </c>
      <c r="T49" s="41">
        <v>15</v>
      </c>
      <c r="U49" s="41">
        <v>28</v>
      </c>
      <c r="V49" s="8"/>
      <c r="W49" s="9">
        <v>21</v>
      </c>
      <c r="X49" s="40">
        <f t="shared" si="12"/>
        <v>25.2</v>
      </c>
      <c r="Y49" s="10"/>
      <c r="Z49" s="42">
        <f t="shared" si="13"/>
        <v>86.45</v>
      </c>
      <c r="AA49" s="43" t="str">
        <f t="shared" si="14"/>
        <v>A</v>
      </c>
    </row>
    <row r="50" spans="1:27" x14ac:dyDescent="0.25">
      <c r="D50" s="49">
        <v>7</v>
      </c>
      <c r="E50" s="49"/>
      <c r="F50" s="50" t="s">
        <v>160</v>
      </c>
      <c r="G50" s="51" t="s">
        <v>159</v>
      </c>
      <c r="H50" s="11">
        <v>1</v>
      </c>
      <c r="I50" s="11">
        <f>-I540</f>
        <v>0</v>
      </c>
      <c r="J50" s="11">
        <v>1</v>
      </c>
      <c r="K50" s="11">
        <v>1</v>
      </c>
      <c r="L50" s="11">
        <v>1</v>
      </c>
      <c r="M50" s="11">
        <v>0</v>
      </c>
      <c r="N50" s="11">
        <v>1</v>
      </c>
      <c r="O50" s="11"/>
      <c r="P50" s="7">
        <f t="shared" si="10"/>
        <v>5</v>
      </c>
      <c r="Q50" s="40">
        <f t="shared" si="11"/>
        <v>6.25</v>
      </c>
      <c r="R50" s="39"/>
      <c r="S50" s="41">
        <v>9.5</v>
      </c>
      <c r="T50" s="41">
        <v>15</v>
      </c>
      <c r="U50" s="41">
        <v>28</v>
      </c>
      <c r="V50" s="8"/>
      <c r="W50" s="9"/>
      <c r="X50" s="40">
        <f t="shared" si="12"/>
        <v>0</v>
      </c>
      <c r="Y50" s="10"/>
      <c r="Z50" s="42">
        <f t="shared" si="13"/>
        <v>58.75</v>
      </c>
      <c r="AA50" s="43" t="str">
        <f t="shared" si="14"/>
        <v>D+</v>
      </c>
    </row>
    <row r="51" spans="1:27" x14ac:dyDescent="0.25">
      <c r="D51" s="56">
        <v>8</v>
      </c>
      <c r="E51" s="56">
        <v>5653020064</v>
      </c>
      <c r="F51" s="57" t="s">
        <v>102</v>
      </c>
      <c r="G51" s="58" t="s">
        <v>103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7">
        <f t="shared" si="10"/>
        <v>8</v>
      </c>
      <c r="Q51" s="40">
        <f t="shared" si="11"/>
        <v>10</v>
      </c>
      <c r="R51" s="39"/>
      <c r="S51" s="41">
        <v>7.5</v>
      </c>
      <c r="T51" s="41">
        <v>11.5</v>
      </c>
      <c r="U51" s="41">
        <v>25</v>
      </c>
      <c r="V51" s="8"/>
      <c r="W51" s="9">
        <v>9</v>
      </c>
      <c r="X51" s="40">
        <f t="shared" si="12"/>
        <v>10.799999999999999</v>
      </c>
      <c r="Y51" s="10"/>
      <c r="Z51" s="42">
        <f t="shared" si="13"/>
        <v>64.8</v>
      </c>
      <c r="AA51" s="43" t="str">
        <f t="shared" si="14"/>
        <v>C+</v>
      </c>
    </row>
    <row r="52" spans="1:27" x14ac:dyDescent="0.25">
      <c r="D52" s="56">
        <v>8</v>
      </c>
      <c r="E52" s="56">
        <v>5653520048</v>
      </c>
      <c r="F52" s="57" t="s">
        <v>104</v>
      </c>
      <c r="G52" s="58" t="s">
        <v>105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7">
        <f t="shared" si="10"/>
        <v>8</v>
      </c>
      <c r="Q52" s="40">
        <f t="shared" si="11"/>
        <v>10</v>
      </c>
      <c r="R52" s="39"/>
      <c r="S52" s="41">
        <v>7.5</v>
      </c>
      <c r="T52" s="41">
        <v>11.5</v>
      </c>
      <c r="U52" s="41">
        <v>25</v>
      </c>
      <c r="V52" s="8"/>
      <c r="W52" s="9">
        <v>22</v>
      </c>
      <c r="X52" s="40">
        <f t="shared" si="12"/>
        <v>26.4</v>
      </c>
      <c r="Y52" s="10"/>
      <c r="Z52" s="42">
        <f t="shared" si="13"/>
        <v>80.400000000000006</v>
      </c>
      <c r="AA52" s="43" t="str">
        <f t="shared" si="14"/>
        <v>A</v>
      </c>
    </row>
    <row r="53" spans="1:27" x14ac:dyDescent="0.25">
      <c r="D53" s="56">
        <v>8</v>
      </c>
      <c r="E53" s="56">
        <v>5653520204</v>
      </c>
      <c r="F53" s="57" t="s">
        <v>106</v>
      </c>
      <c r="G53" s="58" t="s">
        <v>107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  <c r="P53" s="7">
        <f t="shared" si="10"/>
        <v>8</v>
      </c>
      <c r="Q53" s="40">
        <f t="shared" si="11"/>
        <v>10</v>
      </c>
      <c r="R53" s="39"/>
      <c r="S53" s="41">
        <v>7.5</v>
      </c>
      <c r="T53" s="41">
        <v>11.5</v>
      </c>
      <c r="U53" s="41">
        <v>25</v>
      </c>
      <c r="V53" s="8"/>
      <c r="W53" s="9">
        <v>2</v>
      </c>
      <c r="X53" s="40">
        <f t="shared" si="12"/>
        <v>2.4</v>
      </c>
      <c r="Y53" s="10"/>
      <c r="Z53" s="42">
        <f t="shared" si="13"/>
        <v>56.4</v>
      </c>
      <c r="AA53" s="43" t="str">
        <f t="shared" si="14"/>
        <v>D+</v>
      </c>
    </row>
    <row r="54" spans="1:27" x14ac:dyDescent="0.25">
      <c r="D54" s="56">
        <v>8</v>
      </c>
      <c r="E54" s="56">
        <v>5653000397</v>
      </c>
      <c r="F54" s="57" t="s">
        <v>108</v>
      </c>
      <c r="G54" s="58" t="s">
        <v>109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7">
        <f t="shared" si="10"/>
        <v>8</v>
      </c>
      <c r="Q54" s="40">
        <f t="shared" si="11"/>
        <v>10</v>
      </c>
      <c r="R54" s="39"/>
      <c r="S54" s="41">
        <v>7.5</v>
      </c>
      <c r="T54" s="41">
        <v>11.5</v>
      </c>
      <c r="U54" s="41">
        <v>25</v>
      </c>
      <c r="V54" s="8"/>
      <c r="W54" s="9">
        <v>21</v>
      </c>
      <c r="X54" s="40">
        <f t="shared" si="12"/>
        <v>25.2</v>
      </c>
      <c r="Y54" s="10"/>
      <c r="Z54" s="42">
        <f t="shared" si="13"/>
        <v>79.2</v>
      </c>
      <c r="AA54" s="43" t="str">
        <f t="shared" si="14"/>
        <v>B+</v>
      </c>
    </row>
    <row r="55" spans="1:27" x14ac:dyDescent="0.25">
      <c r="D55" s="56">
        <v>8</v>
      </c>
      <c r="E55" s="56">
        <v>5653020494</v>
      </c>
      <c r="F55" s="57" t="s">
        <v>117</v>
      </c>
      <c r="G55" s="58" t="s">
        <v>118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7">
        <f t="shared" si="10"/>
        <v>8</v>
      </c>
      <c r="Q55" s="40">
        <f t="shared" si="11"/>
        <v>10</v>
      </c>
      <c r="R55" s="39"/>
      <c r="S55" s="41">
        <v>7.5</v>
      </c>
      <c r="T55" s="41">
        <v>11.5</v>
      </c>
      <c r="U55" s="41">
        <v>25</v>
      </c>
      <c r="V55" s="8"/>
      <c r="W55" s="9">
        <v>7</v>
      </c>
      <c r="X55" s="40">
        <f t="shared" si="12"/>
        <v>8.4</v>
      </c>
      <c r="Y55" s="10"/>
      <c r="Z55" s="42">
        <f t="shared" si="13"/>
        <v>62.4</v>
      </c>
      <c r="AA55" s="43" t="str">
        <f t="shared" si="14"/>
        <v>C</v>
      </c>
    </row>
    <row r="56" spans="1:27" x14ac:dyDescent="0.25">
      <c r="D56" s="56">
        <v>8</v>
      </c>
      <c r="E56" s="56">
        <v>5653020338</v>
      </c>
      <c r="F56" s="57" t="s">
        <v>119</v>
      </c>
      <c r="G56" s="58" t="s">
        <v>120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7">
        <f t="shared" si="10"/>
        <v>8</v>
      </c>
      <c r="Q56" s="40">
        <f t="shared" si="11"/>
        <v>10</v>
      </c>
      <c r="R56" s="39"/>
      <c r="S56" s="41">
        <v>7.5</v>
      </c>
      <c r="T56" s="41">
        <v>11.5</v>
      </c>
      <c r="U56" s="41">
        <v>25</v>
      </c>
      <c r="V56" s="8"/>
      <c r="W56" s="9">
        <v>7</v>
      </c>
      <c r="X56" s="40">
        <f t="shared" si="12"/>
        <v>8.4</v>
      </c>
      <c r="Y56" s="10"/>
      <c r="Z56" s="42">
        <f t="shared" si="13"/>
        <v>62.4</v>
      </c>
      <c r="AA56" s="43" t="str">
        <f t="shared" si="14"/>
        <v>C</v>
      </c>
    </row>
    <row r="57" spans="1:27" x14ac:dyDescent="0.25">
      <c r="D57" s="56">
        <v>8</v>
      </c>
      <c r="E57" s="56">
        <v>5653020577</v>
      </c>
      <c r="F57" s="57" t="s">
        <v>121</v>
      </c>
      <c r="G57" s="58" t="s">
        <v>122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7">
        <f t="shared" si="10"/>
        <v>8</v>
      </c>
      <c r="Q57" s="40">
        <f t="shared" si="11"/>
        <v>10</v>
      </c>
      <c r="R57" s="39"/>
      <c r="S57" s="41">
        <v>7.5</v>
      </c>
      <c r="T57" s="41">
        <v>11.5</v>
      </c>
      <c r="U57" s="41">
        <v>25</v>
      </c>
      <c r="V57" s="8"/>
      <c r="W57" s="9">
        <v>6</v>
      </c>
      <c r="X57" s="40">
        <f t="shared" si="12"/>
        <v>7.1999999999999993</v>
      </c>
      <c r="Y57" s="10"/>
      <c r="Z57" s="42">
        <f t="shared" si="13"/>
        <v>61.2</v>
      </c>
      <c r="AA57" s="43" t="str">
        <f t="shared" si="14"/>
        <v>C</v>
      </c>
    </row>
    <row r="58" spans="1:27" x14ac:dyDescent="0.25">
      <c r="D58" s="49">
        <v>9</v>
      </c>
      <c r="E58" s="49">
        <v>5653020122</v>
      </c>
      <c r="F58" s="50" t="s">
        <v>173</v>
      </c>
      <c r="G58" s="51" t="s">
        <v>112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7">
        <f t="shared" si="10"/>
        <v>8</v>
      </c>
      <c r="Q58" s="40">
        <f t="shared" si="11"/>
        <v>10</v>
      </c>
      <c r="R58" s="39"/>
      <c r="S58" s="41">
        <v>6.5</v>
      </c>
      <c r="T58" s="41">
        <v>16.5</v>
      </c>
      <c r="U58" s="41">
        <v>25</v>
      </c>
      <c r="V58" s="8"/>
      <c r="W58" s="9">
        <v>24</v>
      </c>
      <c r="X58" s="40">
        <f t="shared" si="12"/>
        <v>28.799999999999997</v>
      </c>
      <c r="Y58" s="10"/>
      <c r="Z58" s="42">
        <f t="shared" si="13"/>
        <v>86.8</v>
      </c>
      <c r="AA58" s="43" t="str">
        <f t="shared" si="14"/>
        <v>A</v>
      </c>
    </row>
    <row r="59" spans="1:27" x14ac:dyDescent="0.25">
      <c r="D59" s="49">
        <v>9</v>
      </c>
      <c r="E59" s="49">
        <v>5653020585</v>
      </c>
      <c r="F59" s="50" t="s">
        <v>113</v>
      </c>
      <c r="G59" s="51" t="s">
        <v>114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7">
        <f t="shared" si="10"/>
        <v>8</v>
      </c>
      <c r="Q59" s="40">
        <f t="shared" si="11"/>
        <v>10</v>
      </c>
      <c r="R59" s="39"/>
      <c r="S59" s="41">
        <v>6.5</v>
      </c>
      <c r="T59" s="41">
        <v>16.5</v>
      </c>
      <c r="U59" s="41">
        <v>25</v>
      </c>
      <c r="V59" s="8"/>
      <c r="W59" s="9">
        <v>16</v>
      </c>
      <c r="X59" s="40">
        <f t="shared" si="12"/>
        <v>19.2</v>
      </c>
      <c r="Y59" s="10"/>
      <c r="Z59" s="42">
        <f t="shared" si="13"/>
        <v>77.2</v>
      </c>
      <c r="AA59" s="43" t="str">
        <f t="shared" si="14"/>
        <v>B+</v>
      </c>
    </row>
    <row r="60" spans="1:27" x14ac:dyDescent="0.25">
      <c r="D60" s="49">
        <v>9</v>
      </c>
      <c r="E60" s="49">
        <v>5653020981</v>
      </c>
      <c r="F60" s="50" t="s">
        <v>115</v>
      </c>
      <c r="G60" s="51" t="s">
        <v>116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7">
        <f t="shared" si="10"/>
        <v>8</v>
      </c>
      <c r="Q60" s="40">
        <f t="shared" si="11"/>
        <v>10</v>
      </c>
      <c r="R60" s="39"/>
      <c r="S60" s="41">
        <v>6.5</v>
      </c>
      <c r="T60" s="41">
        <v>16.5</v>
      </c>
      <c r="U60" s="41">
        <v>25</v>
      </c>
      <c r="V60" s="8"/>
      <c r="W60" s="9">
        <v>23</v>
      </c>
      <c r="X60" s="40">
        <f t="shared" si="12"/>
        <v>27.6</v>
      </c>
      <c r="Y60" s="10"/>
      <c r="Z60" s="42">
        <f t="shared" si="13"/>
        <v>85.6</v>
      </c>
      <c r="AA60" s="43" t="str">
        <f t="shared" si="14"/>
        <v>A</v>
      </c>
    </row>
    <row r="61" spans="1:27" x14ac:dyDescent="0.25">
      <c r="D61" s="49">
        <v>9</v>
      </c>
      <c r="E61" s="49">
        <v>5653020056</v>
      </c>
      <c r="F61" s="50" t="s">
        <v>133</v>
      </c>
      <c r="G61" s="51" t="s">
        <v>134</v>
      </c>
      <c r="H61" s="11">
        <v>1</v>
      </c>
      <c r="I61" s="11">
        <v>1</v>
      </c>
      <c r="J61" s="11">
        <v>1</v>
      </c>
      <c r="K61" s="11">
        <v>0</v>
      </c>
      <c r="L61" s="11">
        <v>1</v>
      </c>
      <c r="M61" s="11">
        <v>1</v>
      </c>
      <c r="N61" s="11">
        <v>1</v>
      </c>
      <c r="O61" s="11">
        <v>1</v>
      </c>
      <c r="P61" s="7">
        <f t="shared" si="10"/>
        <v>7</v>
      </c>
      <c r="Q61" s="40">
        <f t="shared" si="11"/>
        <v>8.75</v>
      </c>
      <c r="R61" s="39"/>
      <c r="S61" s="41">
        <v>6.5</v>
      </c>
      <c r="T61" s="41">
        <v>16.5</v>
      </c>
      <c r="U61" s="41">
        <v>25</v>
      </c>
      <c r="V61" s="8"/>
      <c r="W61" s="9">
        <v>9</v>
      </c>
      <c r="X61" s="40">
        <f t="shared" si="12"/>
        <v>10.799999999999999</v>
      </c>
      <c r="Y61" s="10"/>
      <c r="Z61" s="42">
        <f t="shared" si="13"/>
        <v>67.55</v>
      </c>
      <c r="AA61" s="43" t="str">
        <f t="shared" si="14"/>
        <v>C+</v>
      </c>
    </row>
    <row r="62" spans="1:27" x14ac:dyDescent="0.25">
      <c r="D62" s="49">
        <v>9</v>
      </c>
      <c r="E62" s="49">
        <v>5653020890</v>
      </c>
      <c r="F62" s="50" t="s">
        <v>151</v>
      </c>
      <c r="G62" s="51" t="s">
        <v>152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1</v>
      </c>
      <c r="N62" s="11">
        <v>1</v>
      </c>
      <c r="O62" s="11">
        <v>1</v>
      </c>
      <c r="P62" s="7">
        <f t="shared" si="10"/>
        <v>6</v>
      </c>
      <c r="Q62" s="40">
        <f t="shared" si="11"/>
        <v>7.5</v>
      </c>
      <c r="R62" s="39"/>
      <c r="S62" s="41">
        <v>6.5</v>
      </c>
      <c r="T62" s="41">
        <v>16.5</v>
      </c>
      <c r="U62" s="41">
        <v>25</v>
      </c>
      <c r="V62" s="8"/>
      <c r="W62" s="9">
        <v>10</v>
      </c>
      <c r="X62" s="40">
        <f t="shared" si="12"/>
        <v>12</v>
      </c>
      <c r="Y62" s="10"/>
      <c r="Z62" s="42">
        <f t="shared" si="13"/>
        <v>67.5</v>
      </c>
      <c r="AA62" s="43" t="str">
        <f t="shared" si="14"/>
        <v>C+</v>
      </c>
    </row>
    <row r="63" spans="1:27" x14ac:dyDescent="0.25">
      <c r="D63" s="49">
        <v>9</v>
      </c>
      <c r="E63" s="49">
        <v>5653020197</v>
      </c>
      <c r="F63" s="50" t="s">
        <v>161</v>
      </c>
      <c r="G63" s="51" t="s">
        <v>162</v>
      </c>
      <c r="H63" s="11">
        <v>0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7">
        <f t="shared" si="10"/>
        <v>7</v>
      </c>
      <c r="Q63" s="40">
        <f t="shared" si="11"/>
        <v>8.75</v>
      </c>
      <c r="R63" s="39"/>
      <c r="S63" s="41">
        <v>6.5</v>
      </c>
      <c r="T63" s="41">
        <v>16.5</v>
      </c>
      <c r="U63" s="41">
        <v>25</v>
      </c>
      <c r="V63" s="8"/>
      <c r="W63" s="9">
        <v>22</v>
      </c>
      <c r="X63" s="40">
        <f t="shared" si="12"/>
        <v>26.4</v>
      </c>
      <c r="Y63" s="10"/>
      <c r="Z63" s="42">
        <f t="shared" si="13"/>
        <v>83.15</v>
      </c>
      <c r="AA63" s="43" t="str">
        <f t="shared" si="14"/>
        <v>A</v>
      </c>
    </row>
    <row r="64" spans="1:27" x14ac:dyDescent="0.25">
      <c r="A64" s="53"/>
      <c r="B64" s="53"/>
      <c r="C64" s="54"/>
      <c r="D64" s="56">
        <v>11</v>
      </c>
      <c r="E64" s="56">
        <v>5553520148</v>
      </c>
      <c r="F64" s="57" t="s">
        <v>94</v>
      </c>
      <c r="G64" s="58" t="s">
        <v>95</v>
      </c>
      <c r="H64" s="11">
        <v>1</v>
      </c>
      <c r="I64" s="11">
        <v>0</v>
      </c>
      <c r="J64" s="11">
        <v>0</v>
      </c>
      <c r="K64" s="11">
        <v>1</v>
      </c>
      <c r="L64" s="11">
        <v>1</v>
      </c>
      <c r="M64" s="11">
        <v>0</v>
      </c>
      <c r="N64" s="11">
        <v>1</v>
      </c>
      <c r="O64" s="11">
        <v>1</v>
      </c>
      <c r="P64" s="7">
        <f t="shared" si="10"/>
        <v>5</v>
      </c>
      <c r="Q64" s="40">
        <f t="shared" si="11"/>
        <v>6.25</v>
      </c>
      <c r="R64" s="39"/>
      <c r="S64" s="41">
        <v>2.5</v>
      </c>
      <c r="T64" s="41">
        <v>12.5</v>
      </c>
      <c r="U64" s="41">
        <v>25</v>
      </c>
      <c r="V64" s="8"/>
      <c r="W64" s="9">
        <v>10</v>
      </c>
      <c r="X64" s="40">
        <f t="shared" si="12"/>
        <v>12</v>
      </c>
      <c r="Y64" s="10"/>
      <c r="Z64" s="42">
        <f t="shared" si="13"/>
        <v>58.25</v>
      </c>
      <c r="AA64" s="43" t="str">
        <f t="shared" si="14"/>
        <v>D+</v>
      </c>
    </row>
    <row r="65" spans="1:27" x14ac:dyDescent="0.25">
      <c r="A65" s="53"/>
      <c r="B65" s="53"/>
      <c r="C65" s="54"/>
      <c r="D65" s="56">
        <v>11</v>
      </c>
      <c r="E65" s="56">
        <v>5553520080</v>
      </c>
      <c r="F65" s="57" t="s">
        <v>96</v>
      </c>
      <c r="G65" s="58" t="s">
        <v>97</v>
      </c>
      <c r="H65" s="11">
        <v>1</v>
      </c>
      <c r="I65" s="11">
        <v>1</v>
      </c>
      <c r="J65" s="11">
        <v>0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7">
        <f t="shared" si="10"/>
        <v>7</v>
      </c>
      <c r="Q65" s="40">
        <f t="shared" si="11"/>
        <v>8.75</v>
      </c>
      <c r="R65" s="39"/>
      <c r="S65" s="41">
        <v>2.5</v>
      </c>
      <c r="T65" s="41">
        <v>12.5</v>
      </c>
      <c r="U65" s="41">
        <v>25</v>
      </c>
      <c r="V65" s="8"/>
      <c r="W65" s="9">
        <v>10</v>
      </c>
      <c r="X65" s="40">
        <f t="shared" si="12"/>
        <v>12</v>
      </c>
      <c r="Y65" s="10"/>
      <c r="Z65" s="42">
        <f t="shared" si="13"/>
        <v>60.75</v>
      </c>
      <c r="AA65" s="43" t="str">
        <f t="shared" si="14"/>
        <v>C</v>
      </c>
    </row>
    <row r="66" spans="1:27" x14ac:dyDescent="0.25">
      <c r="D66" s="56">
        <v>11</v>
      </c>
      <c r="E66" s="56">
        <v>5553520106</v>
      </c>
      <c r="F66" s="57" t="s">
        <v>98</v>
      </c>
      <c r="G66" s="58" t="s">
        <v>99</v>
      </c>
      <c r="H66" s="11">
        <v>1</v>
      </c>
      <c r="I66" s="11">
        <v>1</v>
      </c>
      <c r="J66" s="11">
        <v>0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7">
        <f t="shared" si="10"/>
        <v>7</v>
      </c>
      <c r="Q66" s="40">
        <f t="shared" si="11"/>
        <v>8.75</v>
      </c>
      <c r="R66" s="39"/>
      <c r="S66" s="41">
        <v>2.5</v>
      </c>
      <c r="T66" s="41">
        <v>12.5</v>
      </c>
      <c r="U66" s="41">
        <v>25</v>
      </c>
      <c r="V66" s="8"/>
      <c r="W66" s="9">
        <v>9</v>
      </c>
      <c r="X66" s="40">
        <f t="shared" si="12"/>
        <v>10.799999999999999</v>
      </c>
      <c r="Y66" s="10"/>
      <c r="Z66" s="42">
        <f t="shared" si="13"/>
        <v>59.55</v>
      </c>
      <c r="AA66" s="43" t="str">
        <f t="shared" si="14"/>
        <v>C</v>
      </c>
    </row>
    <row r="67" spans="1:27" x14ac:dyDescent="0.25">
      <c r="D67" s="49"/>
      <c r="E67" s="49">
        <v>5653010081</v>
      </c>
      <c r="F67" s="50" t="s">
        <v>167</v>
      </c>
      <c r="G67" s="51" t="s">
        <v>168</v>
      </c>
      <c r="H67" s="11">
        <v>0</v>
      </c>
      <c r="I67" s="11">
        <v>1</v>
      </c>
      <c r="J67" s="11">
        <v>1</v>
      </c>
      <c r="K67" s="11">
        <v>1</v>
      </c>
      <c r="L67" s="11">
        <v>1</v>
      </c>
      <c r="M67" s="11">
        <v>0</v>
      </c>
      <c r="N67" s="11">
        <v>0</v>
      </c>
      <c r="O67" s="11"/>
      <c r="P67" s="7">
        <f t="shared" ref="P67:P70" si="15">SUM(H67:O67)</f>
        <v>4</v>
      </c>
      <c r="Q67" s="40">
        <f t="shared" ref="Q67:Q69" si="16">P67/8*10</f>
        <v>5</v>
      </c>
      <c r="R67" s="39"/>
      <c r="S67" s="41"/>
      <c r="T67" s="41"/>
      <c r="U67" s="41"/>
      <c r="V67" s="8"/>
      <c r="W67" s="9"/>
      <c r="X67" s="40">
        <f t="shared" ref="X67:X69" si="17">W67/25*30</f>
        <v>0</v>
      </c>
      <c r="Y67" s="10"/>
      <c r="Z67" s="42">
        <f t="shared" ref="Z67:Z70" si="18">Q67+S67+T67+U67+X67</f>
        <v>5</v>
      </c>
      <c r="AA67" s="43" t="str">
        <f t="shared" si="14"/>
        <v>FAIL</v>
      </c>
    </row>
    <row r="68" spans="1:27" x14ac:dyDescent="0.25">
      <c r="D68" s="49"/>
      <c r="E68" s="49">
        <v>5653020668</v>
      </c>
      <c r="F68" s="50" t="s">
        <v>169</v>
      </c>
      <c r="G68" s="51" t="s">
        <v>170</v>
      </c>
      <c r="H68" s="11">
        <v>0</v>
      </c>
      <c r="I68" s="11">
        <v>1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/>
      <c r="P68" s="7">
        <f t="shared" si="15"/>
        <v>1</v>
      </c>
      <c r="Q68" s="40">
        <f t="shared" si="16"/>
        <v>1.25</v>
      </c>
      <c r="R68" s="39"/>
      <c r="S68" s="41">
        <v>1.5</v>
      </c>
      <c r="T68" s="41"/>
      <c r="U68" s="41"/>
      <c r="V68" s="8"/>
      <c r="W68" s="9"/>
      <c r="X68" s="40">
        <f t="shared" si="17"/>
        <v>0</v>
      </c>
      <c r="Y68" s="10"/>
      <c r="Z68" s="42">
        <f t="shared" si="18"/>
        <v>2.75</v>
      </c>
      <c r="AA68" s="43" t="str">
        <f t="shared" si="14"/>
        <v>FAIL</v>
      </c>
    </row>
    <row r="69" spans="1:27" x14ac:dyDescent="0.25">
      <c r="D69" s="49"/>
      <c r="E69" s="49">
        <v>5653020437</v>
      </c>
      <c r="F69" s="50" t="s">
        <v>171</v>
      </c>
      <c r="G69" s="51" t="s">
        <v>172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/>
      <c r="P69" s="7">
        <f t="shared" si="15"/>
        <v>1</v>
      </c>
      <c r="Q69" s="40">
        <f t="shared" si="16"/>
        <v>1.25</v>
      </c>
      <c r="R69" s="39"/>
      <c r="S69" s="41"/>
      <c r="T69" s="41"/>
      <c r="U69" s="41"/>
      <c r="V69" s="8"/>
      <c r="W69" s="9"/>
      <c r="X69" s="40">
        <f t="shared" si="17"/>
        <v>0</v>
      </c>
      <c r="Y69" s="10"/>
      <c r="Z69" s="42">
        <f t="shared" si="18"/>
        <v>1.25</v>
      </c>
      <c r="AA69" s="43" t="str">
        <f t="shared" si="14"/>
        <v>FAIL</v>
      </c>
    </row>
    <row r="70" spans="1:27" x14ac:dyDescent="0.25">
      <c r="D70" s="49"/>
      <c r="E70" s="49">
        <v>5453010323</v>
      </c>
      <c r="F70" s="50" t="s">
        <v>174</v>
      </c>
      <c r="G70" s="51" t="s">
        <v>175</v>
      </c>
      <c r="H70" s="11">
        <v>0</v>
      </c>
      <c r="I70" s="11">
        <v>0</v>
      </c>
      <c r="J70" s="11">
        <v>0</v>
      </c>
      <c r="K70" s="11">
        <v>1</v>
      </c>
      <c r="L70" s="11">
        <v>1</v>
      </c>
      <c r="M70" s="11">
        <v>1</v>
      </c>
      <c r="N70" s="11">
        <v>0</v>
      </c>
      <c r="O70" s="11"/>
      <c r="P70" s="7">
        <f t="shared" si="15"/>
        <v>3</v>
      </c>
      <c r="Q70" s="40">
        <f t="shared" ref="Q70" si="19">P70/8*10</f>
        <v>3.75</v>
      </c>
      <c r="R70" s="39"/>
      <c r="S70" s="41">
        <v>3</v>
      </c>
      <c r="T70" s="41"/>
      <c r="U70" s="41"/>
      <c r="V70" s="8"/>
      <c r="W70" s="9"/>
      <c r="X70" s="40">
        <f t="shared" ref="X70" si="20">W70/25*30</f>
        <v>0</v>
      </c>
      <c r="Y70" s="10"/>
      <c r="Z70" s="42">
        <f t="shared" si="18"/>
        <v>6.75</v>
      </c>
      <c r="AA70" s="43" t="str">
        <f t="shared" si="14"/>
        <v>FAIL</v>
      </c>
    </row>
    <row r="72" spans="1:27" x14ac:dyDescent="0.25">
      <c r="D72" s="64" t="s">
        <v>30</v>
      </c>
      <c r="E72" s="64"/>
      <c r="F72" s="65"/>
      <c r="G72" s="65"/>
    </row>
  </sheetData>
  <sortState ref="A45:AA66">
    <sortCondition ref="D45:D66"/>
  </sortState>
  <mergeCells count="3">
    <mergeCell ref="W2:X2"/>
    <mergeCell ref="Z2:AA2"/>
    <mergeCell ref="D72:G7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4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66" t="s">
        <v>25</v>
      </c>
      <c r="O14" s="67"/>
    </row>
    <row r="15" spans="2:15" x14ac:dyDescent="0.25">
      <c r="B15" s="1"/>
      <c r="C15" s="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9"/>
      <c r="O15" s="30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9" t="s">
        <v>24</v>
      </c>
      <c r="O16" s="30">
        <f>COUNTIF(Scores!AA5:AA70,"A")</f>
        <v>16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9" t="s">
        <v>23</v>
      </c>
      <c r="O17" s="30">
        <f>COUNTIF(Scores!AA5:AA70,"B+")</f>
        <v>11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9" t="s">
        <v>18</v>
      </c>
      <c r="O18" s="30">
        <f>COUNTIF(Scores!AA5:AA70,"B")</f>
        <v>4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9" t="s">
        <v>19</v>
      </c>
      <c r="O19" s="30">
        <f>COUNTIF(Scores!AA5:AA70,"C+")</f>
        <v>8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9" t="s">
        <v>20</v>
      </c>
      <c r="O20" s="30">
        <f>COUNTIF(Scores!AA6:AA70,"C")</f>
        <v>11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9" t="s">
        <v>21</v>
      </c>
      <c r="O21" s="30">
        <f>COUNTIF(Scores!AA7:AA70,"D+")</f>
        <v>8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9" t="s">
        <v>37</v>
      </c>
      <c r="O22" s="30">
        <f>COUNTIF(Scores!AA5:AA70,"D")</f>
        <v>3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9" t="s">
        <v>22</v>
      </c>
      <c r="O23" s="30">
        <f>COUNTIF(Scores!AA5:AA70,"FAIL")</f>
        <v>5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1" t="s">
        <v>26</v>
      </c>
      <c r="O24" s="32">
        <f>COUNTIF(Scores!AA5:AA70,"I")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9" t="s">
        <v>36</v>
      </c>
      <c r="C31" s="70"/>
      <c r="D31" s="71"/>
      <c r="E31" s="28">
        <f>AVERAGE(Scores!X5:X70)</f>
        <v>14.16363636363636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8" t="s">
        <v>31</v>
      </c>
      <c r="C32" s="68"/>
      <c r="D32" s="68"/>
      <c r="E32" s="33">
        <f>AVERAGE(Scores!Z5:Z70)</f>
        <v>67.137121212121215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4" t="s">
        <v>29</v>
      </c>
      <c r="C33" s="34"/>
      <c r="D33" s="34"/>
      <c r="E33" s="34"/>
      <c r="F33" s="34"/>
      <c r="G33" s="34"/>
      <c r="H33" s="34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Image 17</cp:lastModifiedBy>
  <dcterms:created xsi:type="dcterms:W3CDTF">2009-12-15T00:51:19Z</dcterms:created>
  <dcterms:modified xsi:type="dcterms:W3CDTF">2015-02-28T03:53:33Z</dcterms:modified>
</cp:coreProperties>
</file>