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ge 17\Desktop\"/>
    </mc:Choice>
  </mc:AlternateContent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Scores!$A$5:$AA$16</definedName>
  </definedNames>
  <calcPr calcId="152511"/>
</workbook>
</file>

<file path=xl/calcChain.xml><?xml version="1.0" encoding="utf-8"?>
<calcChain xmlns="http://schemas.openxmlformats.org/spreadsheetml/2006/main">
  <c r="Y18" i="1" l="1"/>
  <c r="W11" i="1"/>
  <c r="W6" i="1"/>
  <c r="W7" i="1"/>
  <c r="W8" i="1"/>
  <c r="W9" i="1"/>
  <c r="W10" i="1"/>
  <c r="W12" i="1"/>
  <c r="W13" i="1"/>
  <c r="W14" i="1"/>
  <c r="W15" i="1"/>
  <c r="W16" i="1"/>
  <c r="W17" i="1"/>
  <c r="W18" i="1"/>
  <c r="W5" i="1"/>
  <c r="O13" i="1"/>
  <c r="P13" i="1" s="1"/>
  <c r="O16" i="1"/>
  <c r="P16" i="1" s="1"/>
  <c r="Y16" i="1" s="1"/>
  <c r="O5" i="1"/>
  <c r="P5" i="1" s="1"/>
  <c r="O6" i="1"/>
  <c r="P6" i="1" s="1"/>
  <c r="Y6" i="1" s="1"/>
  <c r="O7" i="1"/>
  <c r="P7" i="1" s="1"/>
  <c r="O9" i="1"/>
  <c r="P9" i="1" s="1"/>
  <c r="Y9" i="1" s="1"/>
  <c r="O10" i="1"/>
  <c r="P10" i="1" s="1"/>
  <c r="Y10" i="1" s="1"/>
  <c r="O8" i="1"/>
  <c r="P8" i="1" s="1"/>
  <c r="O14" i="1"/>
  <c r="P14" i="1" s="1"/>
  <c r="Y14" i="1" s="1"/>
  <c r="O11" i="1"/>
  <c r="P11" i="1" s="1"/>
  <c r="Y11" i="1" s="1"/>
  <c r="O12" i="1"/>
  <c r="P12" i="1" s="1"/>
  <c r="Y12" i="1" s="1"/>
  <c r="O17" i="1"/>
  <c r="P17" i="1" s="1"/>
  <c r="O15" i="1"/>
  <c r="P15" i="1" s="1"/>
  <c r="Y15" i="1" s="1"/>
  <c r="Z18" i="1" l="1"/>
  <c r="Y8" i="1"/>
  <c r="Y5" i="1"/>
  <c r="E31" i="2"/>
  <c r="Y17" i="1"/>
  <c r="Z17" i="1" s="1"/>
  <c r="Z14" i="1"/>
  <c r="Y13" i="1"/>
  <c r="Z13" i="1" s="1"/>
  <c r="Y7" i="1"/>
  <c r="Z7" i="1" s="1"/>
  <c r="Z10" i="1"/>
  <c r="Z5" i="1"/>
  <c r="Z15" i="1"/>
  <c r="Z12" i="1"/>
  <c r="Z11" i="1"/>
  <c r="Z9" i="1"/>
  <c r="Z6" i="1"/>
  <c r="Z16" i="1"/>
  <c r="E32" i="2" l="1"/>
  <c r="O22" i="2"/>
  <c r="O18" i="2"/>
  <c r="O23" i="2"/>
  <c r="O19" i="2"/>
  <c r="O24" i="2"/>
  <c r="O20" i="2"/>
  <c r="O16" i="2"/>
  <c r="O21" i="2"/>
  <c r="O17" i="2"/>
</calcChain>
</file>

<file path=xl/sharedStrings.xml><?xml version="1.0" encoding="utf-8"?>
<sst xmlns="http://schemas.openxmlformats.org/spreadsheetml/2006/main" count="92" uniqueCount="77">
  <si>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</si>
  <si>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</si>
  <si>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</si>
  <si>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</si>
  <si>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</si>
  <si>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</si>
  <si>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</si>
  <si>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</si>
  <si>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</si>
  <si>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</si>
  <si>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</si>
  <si>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</si>
  <si>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</si>
  <si>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</si>
  <si>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</si>
  <si>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</si>
  <si>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</si>
  <si>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</si>
  <si>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</si>
  <si>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</si>
  <si>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</si>
  <si>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</si>
  <si>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</si>
  <si>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</si>
  <si>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</si>
  <si>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</si>
  <si>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</si>
  <si>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</si>
  <si>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</si>
  <si>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</si>
  <si>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</si>
  <si>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</si>
  <si>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</si>
  <si>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</si>
  <si>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Quiz</t>
  </si>
  <si>
    <t>/50</t>
  </si>
  <si>
    <t>L8</t>
  </si>
  <si>
    <t>Average score on the exam (mean)   (out of 50)</t>
  </si>
  <si>
    <t>Presentation</t>
  </si>
  <si>
    <t>D</t>
  </si>
  <si>
    <t>MS</t>
  </si>
  <si>
    <t>/25</t>
  </si>
  <si>
    <t>L9</t>
  </si>
  <si>
    <t>/9</t>
  </si>
  <si>
    <t>/20</t>
  </si>
  <si>
    <t>MR</t>
  </si>
  <si>
    <t>JACKY</t>
  </si>
  <si>
    <t>PECQUEUR</t>
  </si>
  <si>
    <t>MARTYN</t>
  </si>
  <si>
    <t>KRUGEL</t>
  </si>
  <si>
    <t>TIM</t>
  </si>
  <si>
    <t>CASSIDY</t>
  </si>
  <si>
    <t>JASON</t>
  </si>
  <si>
    <t>ALAVI</t>
  </si>
  <si>
    <t>MICHAEL</t>
  </si>
  <si>
    <t>VAN DEN BOSCH</t>
  </si>
  <si>
    <t>ABDINASIR</t>
  </si>
  <si>
    <t>MOHAMUD</t>
  </si>
  <si>
    <t xml:space="preserve">MOSUNMOLA </t>
  </si>
  <si>
    <t>OLUWAKEMI BAKARE</t>
  </si>
  <si>
    <t>ALASTAIR</t>
  </si>
  <si>
    <t>PATTERSON</t>
  </si>
  <si>
    <t>LAWAN</t>
  </si>
  <si>
    <t>ATWICHAI</t>
  </si>
  <si>
    <t>KAPIL</t>
  </si>
  <si>
    <t>DAYA</t>
  </si>
  <si>
    <t>LAI NGOH</t>
  </si>
  <si>
    <t>SIEW</t>
  </si>
  <si>
    <t>BENJAMIN</t>
  </si>
  <si>
    <t>MURPHY</t>
  </si>
  <si>
    <t>NICO ANGELO</t>
  </si>
  <si>
    <t>ALORIA</t>
  </si>
  <si>
    <t>ALINLADAH</t>
  </si>
  <si>
    <t>MEEPIEN</t>
  </si>
  <si>
    <t>Exam worth 70%. No Quiz score (requested in advance and a reliable student)</t>
  </si>
  <si>
    <t>Did a take home assignment for the remaining class score. (Travel note provided)</t>
  </si>
  <si>
    <t>Grade coming later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</si>
</sst>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1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5" borderId="2" xfId="0" applyFont="1" applyFill="1" applyBorder="1" applyAlignment="1" applyProtection="1">
      <protection locked="0"/>
    </xf>
    <xf numFmtId="16" fontId="8" fillId="3" borderId="2" xfId="0" applyNumberFormat="1" applyFont="1" applyFill="1" applyBorder="1" applyAlignment="1" applyProtection="1">
      <alignment wrapText="1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6" borderId="2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0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8" fillId="3" borderId="5" xfId="0" applyNumberFormat="1" applyFont="1" applyFill="1" applyBorder="1" applyAlignment="1" applyProtection="1">
      <alignment wrapText="1"/>
      <protection locked="0"/>
    </xf>
    <xf numFmtId="0" fontId="6" fillId="4" borderId="3" xfId="0" applyFont="1" applyFill="1" applyBorder="1" applyAlignment="1" applyProtection="1"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164" fontId="9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6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2" fillId="9" borderId="0" xfId="0" applyFont="1" applyFill="1"/>
    <xf numFmtId="164" fontId="3" fillId="10" borderId="2" xfId="0" applyNumberFormat="1" applyFont="1" applyFill="1" applyBorder="1" applyAlignment="1" applyProtection="1">
      <alignment horizontal="center" wrapText="1"/>
    </xf>
    <xf numFmtId="0" fontId="12" fillId="10" borderId="2" xfId="0" applyFont="1" applyFill="1" applyBorder="1" applyAlignment="1" applyProtection="1">
      <alignment horizontal="center"/>
    </xf>
    <xf numFmtId="14" fontId="8" fillId="10" borderId="2" xfId="0" applyNumberFormat="1" applyFont="1" applyFill="1" applyBorder="1" applyAlignment="1" applyProtection="1">
      <alignment horizontal="center" wrapText="1"/>
      <protection locked="0"/>
    </xf>
    <xf numFmtId="0" fontId="11" fillId="10" borderId="2" xfId="0" applyFont="1" applyFill="1" applyBorder="1" applyAlignment="1">
      <alignment horizontal="center"/>
    </xf>
    <xf numFmtId="0" fontId="8" fillId="10" borderId="2" xfId="0" applyFont="1" applyFill="1" applyBorder="1" applyAlignment="1" applyProtection="1">
      <alignment horizontal="center"/>
      <protection locked="0"/>
    </xf>
    <xf numFmtId="16" fontId="16" fillId="11" borderId="2" xfId="0" applyNumberFormat="1" applyFont="1" applyFill="1" applyBorder="1" applyAlignment="1" applyProtection="1">
      <alignment horizontal="center" wrapText="1"/>
      <protection locked="0"/>
    </xf>
    <xf numFmtId="164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8" fillId="11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12" fillId="14" borderId="2" xfId="0" applyFont="1" applyFill="1" applyBorder="1" applyAlignment="1" applyProtection="1">
      <alignment horizontal="center"/>
    </xf>
    <xf numFmtId="0" fontId="0" fillId="14" borderId="0" xfId="0" applyFill="1"/>
    <xf numFmtId="0" fontId="3" fillId="14" borderId="2" xfId="0" applyNumberFormat="1" applyFont="1" applyFill="1" applyBorder="1" applyAlignment="1" applyProtection="1">
      <alignment wrapText="1"/>
    </xf>
    <xf numFmtId="0" fontId="3" fillId="14" borderId="2" xfId="0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center" wrapText="1"/>
    </xf>
    <xf numFmtId="164" fontId="3" fillId="14" borderId="2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7703040156418546E-3"/>
                  <c:y val="-4.14486696271970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2192716801089199E-2"/>
                  <c:y val="-8.81302633379358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1443" l="0.70000000000000062" r="0.70000000000000062" t="0.75000000000001443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20</xdr:row>
      <xdr:rowOff>95250</xdr:rowOff>
    </xdr:from>
    <xdr:to>
      <xdr:col>3</xdr:col>
      <xdr:colOff>887942</xdr:colOff>
      <xdr:row>23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EN203 Evening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0"/>
  <sheetViews>
    <sheetView tabSelected="1" zoomScale="140" zoomScaleNormal="140" workbookViewId="0">
      <pane xSplit="5" topLeftCell="S1" activePane="topRight" state="frozen"/>
      <selection pane="topRight" activeCell="P5" sqref="P5"/>
    </sheetView>
  </sheetViews>
  <sheetFormatPr defaultRowHeight="15" x14ac:dyDescent="0.25"/>
  <cols>
    <col min="1" max="1" width="2.28515625" style="1" customWidth="1"/>
    <col min="2" max="2" width="9.5703125" style="3" bestFit="1" customWidth="1"/>
    <col min="3" max="3" width="5.42578125" style="3" bestFit="1" customWidth="1"/>
    <col min="4" max="4" width="21.42578125" style="1" bestFit="1" customWidth="1"/>
    <col min="5" max="5" width="24.140625" style="1" bestFit="1" customWidth="1"/>
    <col min="6" max="6" width="3.85546875" style="1" customWidth="1"/>
    <col min="7" max="14" width="3.5703125" style="1" customWidth="1"/>
    <col min="15" max="15" width="5.85546875" style="1" bestFit="1" customWidth="1"/>
    <col min="16" max="16" width="5.5703125" style="1" bestFit="1" customWidth="1"/>
    <col min="17" max="17" width="1.85546875" customWidth="1"/>
    <col min="18" max="18" width="15.42578125" customWidth="1"/>
    <col min="19" max="19" width="2" customWidth="1"/>
    <col min="20" max="20" width="6.7109375" bestFit="1" customWidth="1"/>
    <col min="21" max="21" width="1.7109375" customWidth="1"/>
    <col min="22" max="22" width="4.28515625" style="1" customWidth="1"/>
    <col min="23" max="23" width="8.5703125" style="1" customWidth="1"/>
    <col min="24" max="24" width="4.7109375" style="1" customWidth="1"/>
    <col min="25" max="25" width="13" style="1" bestFit="1" customWidth="1"/>
    <col min="26" max="26" width="7.85546875" style="1" customWidth="1"/>
    <col min="27" max="27" width="3.140625" style="1" customWidth="1"/>
    <col min="28" max="28" width="7.85546875" style="1" bestFit="1" customWidth="1"/>
    <col min="29" max="29" width="18.28515625" style="1" customWidth="1"/>
    <col min="30" max="30" width="34" style="1" customWidth="1"/>
    <col min="31" max="31" width="17.5703125" style="1" customWidth="1"/>
    <col min="32" max="38" width="9.140625" style="1"/>
    <col min="39" max="39" width="6.85546875" style="1" customWidth="1"/>
    <col min="40" max="16384" width="9.140625" style="1"/>
  </cols>
  <sheetData>
    <row r="2" spans="1:30" ht="18.75" x14ac:dyDescent="0.3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34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3"/>
      <c r="R2" s="49" t="s">
        <v>38</v>
      </c>
      <c r="T2" s="33" t="s">
        <v>34</v>
      </c>
      <c r="V2" s="59" t="s">
        <v>6</v>
      </c>
      <c r="W2" s="60"/>
      <c r="X2" s="4"/>
      <c r="Y2" s="61" t="s">
        <v>7</v>
      </c>
      <c r="Z2" s="62"/>
    </row>
    <row r="3" spans="1:30" ht="23.25" x14ac:dyDescent="0.5">
      <c r="A3" s="20"/>
      <c r="B3" s="21"/>
      <c r="C3" s="21"/>
      <c r="D3" s="22"/>
      <c r="E3" s="23"/>
      <c r="F3" s="16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27</v>
      </c>
      <c r="M3" s="5" t="s">
        <v>36</v>
      </c>
      <c r="N3" s="5" t="s">
        <v>42</v>
      </c>
      <c r="O3" s="45" t="s">
        <v>28</v>
      </c>
      <c r="P3" s="42" t="s">
        <v>29</v>
      </c>
      <c r="R3" s="43" t="s">
        <v>33</v>
      </c>
      <c r="T3" s="43"/>
      <c r="V3" s="48"/>
      <c r="W3" s="44" t="s">
        <v>14</v>
      </c>
      <c r="X3" s="6"/>
      <c r="Y3" s="35" t="s">
        <v>7</v>
      </c>
      <c r="Z3" s="35" t="s">
        <v>15</v>
      </c>
    </row>
    <row r="4" spans="1:30" x14ac:dyDescent="0.25">
      <c r="O4" s="3" t="s">
        <v>43</v>
      </c>
      <c r="P4" s="3" t="s">
        <v>16</v>
      </c>
      <c r="R4" s="15" t="s">
        <v>44</v>
      </c>
      <c r="T4" s="15" t="s">
        <v>44</v>
      </c>
      <c r="V4" s="3" t="s">
        <v>41</v>
      </c>
      <c r="W4" s="3" t="s">
        <v>35</v>
      </c>
      <c r="Y4" s="3" t="s">
        <v>17</v>
      </c>
    </row>
    <row r="5" spans="1:30" x14ac:dyDescent="0.25">
      <c r="B5" s="36">
        <v>1</v>
      </c>
      <c r="C5" s="36" t="s">
        <v>45</v>
      </c>
      <c r="D5" s="37" t="s">
        <v>50</v>
      </c>
      <c r="E5" s="38" t="s">
        <v>51</v>
      </c>
      <c r="F5" s="2">
        <v>1</v>
      </c>
      <c r="G5" s="2">
        <v>1</v>
      </c>
      <c r="H5" s="2">
        <v>1</v>
      </c>
      <c r="I5" s="11">
        <v>0</v>
      </c>
      <c r="J5" s="11">
        <v>1</v>
      </c>
      <c r="K5" s="11">
        <v>1</v>
      </c>
      <c r="L5" s="2">
        <v>1</v>
      </c>
      <c r="M5" s="2">
        <v>1</v>
      </c>
      <c r="N5" s="2">
        <v>1</v>
      </c>
      <c r="O5" s="7">
        <f t="shared" ref="O5:O17" si="0">SUM(F5:N5)</f>
        <v>8</v>
      </c>
      <c r="P5" s="40">
        <f t="shared" ref="P5:P17" si="1">O5/9*10</f>
        <v>8.8888888888888893</v>
      </c>
      <c r="Q5" s="39"/>
      <c r="R5" s="41">
        <v>17</v>
      </c>
      <c r="T5" s="41">
        <v>15</v>
      </c>
      <c r="U5" s="8"/>
      <c r="V5" s="9">
        <v>15</v>
      </c>
      <c r="W5" s="40">
        <f t="shared" ref="W5:W18" si="2">V5*2</f>
        <v>30</v>
      </c>
      <c r="X5" s="10"/>
      <c r="Y5" s="46">
        <f>P5+R5+T5+W5</f>
        <v>70.888888888888886</v>
      </c>
      <c r="Z5" s="47" t="str">
        <f t="shared" ref="Z5:Z18" si="3">IF(Y5&gt;=79.5,"A",IF(Y5&gt;=74.5,"B+",IF(Y5&gt;=69.5,"B",IF(Y5&gt;=64.5,"C+",IF(Y5&gt;=59.5,"C",IF(Y5&gt;=54.5,"D+",IF(Y5&gt;=44.5,"D",IF(Y5&lt;44.5,"FAIL"))))))))</f>
        <v>B</v>
      </c>
    </row>
    <row r="6" spans="1:30" x14ac:dyDescent="0.25">
      <c r="B6" s="36">
        <v>1</v>
      </c>
      <c r="C6" s="36" t="s">
        <v>45</v>
      </c>
      <c r="D6" s="37" t="s">
        <v>52</v>
      </c>
      <c r="E6" s="38" t="s">
        <v>53</v>
      </c>
      <c r="F6" s="2">
        <v>1</v>
      </c>
      <c r="G6" s="2">
        <v>1</v>
      </c>
      <c r="H6" s="2">
        <v>1</v>
      </c>
      <c r="I6" s="11">
        <v>0</v>
      </c>
      <c r="J6" s="11">
        <v>0</v>
      </c>
      <c r="K6" s="11">
        <v>1</v>
      </c>
      <c r="L6" s="2">
        <v>1</v>
      </c>
      <c r="M6" s="2">
        <v>1</v>
      </c>
      <c r="N6" s="2">
        <v>1</v>
      </c>
      <c r="O6" s="7">
        <f t="shared" si="0"/>
        <v>7</v>
      </c>
      <c r="P6" s="40">
        <f t="shared" si="1"/>
        <v>7.7777777777777777</v>
      </c>
      <c r="Q6" s="39"/>
      <c r="R6" s="41">
        <v>17</v>
      </c>
      <c r="T6" s="41">
        <v>15</v>
      </c>
      <c r="U6" s="8"/>
      <c r="V6" s="9">
        <v>21</v>
      </c>
      <c r="W6" s="40">
        <f t="shared" si="2"/>
        <v>42</v>
      </c>
      <c r="X6" s="10"/>
      <c r="Y6" s="46">
        <f t="shared" ref="Y6:Y17" si="4">P6+R6+T6+W6</f>
        <v>81.777777777777771</v>
      </c>
      <c r="Z6" s="47" t="str">
        <f t="shared" si="3"/>
        <v>A</v>
      </c>
    </row>
    <row r="7" spans="1:30" x14ac:dyDescent="0.25">
      <c r="B7" s="36">
        <v>1</v>
      </c>
      <c r="C7" s="36" t="s">
        <v>45</v>
      </c>
      <c r="D7" s="37" t="s">
        <v>54</v>
      </c>
      <c r="E7" s="38" t="s">
        <v>55</v>
      </c>
      <c r="F7" s="2">
        <v>1</v>
      </c>
      <c r="G7" s="2">
        <v>1</v>
      </c>
      <c r="H7" s="2">
        <v>1</v>
      </c>
      <c r="I7" s="11">
        <v>0</v>
      </c>
      <c r="J7" s="11">
        <v>1</v>
      </c>
      <c r="K7" s="11">
        <v>1</v>
      </c>
      <c r="L7" s="2">
        <v>0</v>
      </c>
      <c r="M7" s="2">
        <v>1</v>
      </c>
      <c r="N7" s="2">
        <v>1</v>
      </c>
      <c r="O7" s="7">
        <f t="shared" si="0"/>
        <v>7</v>
      </c>
      <c r="P7" s="40">
        <f t="shared" si="1"/>
        <v>7.7777777777777777</v>
      </c>
      <c r="Q7" s="39"/>
      <c r="R7" s="41">
        <v>17</v>
      </c>
      <c r="T7" s="41">
        <v>15</v>
      </c>
      <c r="U7" s="8"/>
      <c r="V7" s="9">
        <v>19</v>
      </c>
      <c r="W7" s="40">
        <f t="shared" si="2"/>
        <v>38</v>
      </c>
      <c r="X7" s="10"/>
      <c r="Y7" s="46">
        <f t="shared" si="4"/>
        <v>77.777777777777771</v>
      </c>
      <c r="Z7" s="47" t="str">
        <f t="shared" si="3"/>
        <v>B+</v>
      </c>
    </row>
    <row r="8" spans="1:30" x14ac:dyDescent="0.25">
      <c r="B8" s="36">
        <v>1</v>
      </c>
      <c r="C8" s="36" t="s">
        <v>45</v>
      </c>
      <c r="D8" s="37" t="s">
        <v>60</v>
      </c>
      <c r="E8" s="38" t="s">
        <v>61</v>
      </c>
      <c r="F8" s="2">
        <v>1</v>
      </c>
      <c r="G8" s="2">
        <v>1</v>
      </c>
      <c r="H8" s="2">
        <v>1</v>
      </c>
      <c r="I8" s="11">
        <v>1</v>
      </c>
      <c r="J8" s="11">
        <v>0</v>
      </c>
      <c r="K8" s="11">
        <v>1</v>
      </c>
      <c r="L8" s="2">
        <v>1</v>
      </c>
      <c r="M8" s="2">
        <v>1</v>
      </c>
      <c r="N8" s="2">
        <v>0</v>
      </c>
      <c r="O8" s="7">
        <f t="shared" si="0"/>
        <v>7</v>
      </c>
      <c r="P8" s="40">
        <f t="shared" si="1"/>
        <v>7.7777777777777777</v>
      </c>
      <c r="Q8" s="39"/>
      <c r="R8" s="41">
        <v>17</v>
      </c>
      <c r="T8" s="41">
        <v>15</v>
      </c>
      <c r="U8" s="8"/>
      <c r="V8" s="9"/>
      <c r="W8" s="40">
        <f t="shared" si="2"/>
        <v>0</v>
      </c>
      <c r="X8" s="10"/>
      <c r="Y8" s="46">
        <f t="shared" si="4"/>
        <v>39.777777777777779</v>
      </c>
      <c r="Z8" s="47"/>
      <c r="AA8" s="1" t="s">
        <v>76</v>
      </c>
    </row>
    <row r="9" spans="1:30" x14ac:dyDescent="0.25">
      <c r="B9" s="50">
        <v>2</v>
      </c>
      <c r="C9" s="50" t="s">
        <v>45</v>
      </c>
      <c r="D9" s="51" t="s">
        <v>56</v>
      </c>
      <c r="E9" s="52" t="s">
        <v>57</v>
      </c>
      <c r="F9" s="2">
        <v>1</v>
      </c>
      <c r="G9" s="2">
        <v>1</v>
      </c>
      <c r="H9" s="2">
        <v>1</v>
      </c>
      <c r="I9" s="11">
        <v>1</v>
      </c>
      <c r="J9" s="11">
        <v>1</v>
      </c>
      <c r="K9" s="11">
        <v>1</v>
      </c>
      <c r="L9" s="2">
        <v>1</v>
      </c>
      <c r="M9" s="2">
        <v>1</v>
      </c>
      <c r="N9" s="2">
        <v>1</v>
      </c>
      <c r="O9" s="7">
        <f t="shared" si="0"/>
        <v>9</v>
      </c>
      <c r="P9" s="40">
        <f t="shared" si="1"/>
        <v>10</v>
      </c>
      <c r="Q9" s="39"/>
      <c r="R9" s="41">
        <v>16.5</v>
      </c>
      <c r="T9" s="41">
        <v>12</v>
      </c>
      <c r="U9" s="8"/>
      <c r="V9" s="9">
        <v>9</v>
      </c>
      <c r="W9" s="40">
        <f t="shared" si="2"/>
        <v>18</v>
      </c>
      <c r="X9" s="10"/>
      <c r="Y9" s="46">
        <f t="shared" si="4"/>
        <v>56.5</v>
      </c>
      <c r="Z9" s="47" t="str">
        <f t="shared" si="3"/>
        <v>D+</v>
      </c>
    </row>
    <row r="10" spans="1:30" x14ac:dyDescent="0.25">
      <c r="B10" s="50">
        <v>2</v>
      </c>
      <c r="C10" s="50" t="s">
        <v>40</v>
      </c>
      <c r="D10" s="51" t="s">
        <v>58</v>
      </c>
      <c r="E10" s="52" t="s">
        <v>59</v>
      </c>
      <c r="F10" s="2">
        <v>1</v>
      </c>
      <c r="G10" s="2">
        <v>1</v>
      </c>
      <c r="H10" s="2">
        <v>1</v>
      </c>
      <c r="I10" s="11">
        <v>1</v>
      </c>
      <c r="J10" s="11">
        <v>1</v>
      </c>
      <c r="K10" s="11">
        <v>1</v>
      </c>
      <c r="L10" s="2">
        <v>1</v>
      </c>
      <c r="M10" s="2">
        <v>1</v>
      </c>
      <c r="N10" s="2">
        <v>1</v>
      </c>
      <c r="O10" s="7">
        <f t="shared" si="0"/>
        <v>9</v>
      </c>
      <c r="P10" s="40">
        <f t="shared" si="1"/>
        <v>10</v>
      </c>
      <c r="Q10" s="39"/>
      <c r="R10" s="41">
        <v>16.5</v>
      </c>
      <c r="T10" s="41">
        <v>12</v>
      </c>
      <c r="U10" s="8"/>
      <c r="V10" s="9">
        <v>16</v>
      </c>
      <c r="W10" s="40">
        <f t="shared" si="2"/>
        <v>32</v>
      </c>
      <c r="X10" s="10"/>
      <c r="Y10" s="46">
        <f t="shared" si="4"/>
        <v>70.5</v>
      </c>
      <c r="Z10" s="47" t="str">
        <f t="shared" si="3"/>
        <v>B</v>
      </c>
    </row>
    <row r="11" spans="1:30" x14ac:dyDescent="0.25">
      <c r="B11" s="50">
        <v>2</v>
      </c>
      <c r="C11" s="50" t="s">
        <v>45</v>
      </c>
      <c r="D11" s="51" t="s">
        <v>64</v>
      </c>
      <c r="E11" s="52" t="s">
        <v>65</v>
      </c>
      <c r="F11" s="2">
        <v>1</v>
      </c>
      <c r="G11" s="2">
        <v>1</v>
      </c>
      <c r="H11" s="2">
        <v>1</v>
      </c>
      <c r="I11" s="11">
        <v>1</v>
      </c>
      <c r="J11" s="11">
        <v>0</v>
      </c>
      <c r="K11" s="11">
        <v>1</v>
      </c>
      <c r="L11" s="2">
        <v>1</v>
      </c>
      <c r="M11" s="2">
        <v>1</v>
      </c>
      <c r="N11" s="2">
        <v>0</v>
      </c>
      <c r="O11" s="7">
        <f t="shared" si="0"/>
        <v>7</v>
      </c>
      <c r="P11" s="40">
        <f t="shared" si="1"/>
        <v>7.7777777777777777</v>
      </c>
      <c r="Q11" s="39"/>
      <c r="R11" s="41">
        <v>16.5</v>
      </c>
      <c r="T11" s="53"/>
      <c r="U11" s="8"/>
      <c r="V11" s="9">
        <v>23</v>
      </c>
      <c r="W11" s="40">
        <f>V11/25*70</f>
        <v>64.400000000000006</v>
      </c>
      <c r="X11" s="10"/>
      <c r="Y11" s="46">
        <f t="shared" si="4"/>
        <v>88.677777777777777</v>
      </c>
      <c r="Z11" s="47" t="str">
        <f t="shared" si="3"/>
        <v>A</v>
      </c>
      <c r="AA11" s="1" t="s">
        <v>74</v>
      </c>
    </row>
    <row r="12" spans="1:30" ht="15" customHeight="1" x14ac:dyDescent="0.25">
      <c r="B12" s="50">
        <v>2</v>
      </c>
      <c r="C12" s="50" t="s">
        <v>45</v>
      </c>
      <c r="D12" s="51" t="s">
        <v>68</v>
      </c>
      <c r="E12" s="52" t="s">
        <v>69</v>
      </c>
      <c r="F12" s="2">
        <v>0</v>
      </c>
      <c r="G12" s="2">
        <v>1</v>
      </c>
      <c r="H12" s="2">
        <v>1</v>
      </c>
      <c r="I12" s="11">
        <v>1</v>
      </c>
      <c r="J12" s="11">
        <v>0</v>
      </c>
      <c r="K12" s="11">
        <v>1</v>
      </c>
      <c r="L12" s="2">
        <v>1</v>
      </c>
      <c r="M12" s="2">
        <v>1</v>
      </c>
      <c r="N12" s="2">
        <v>1</v>
      </c>
      <c r="O12" s="7">
        <f t="shared" si="0"/>
        <v>7</v>
      </c>
      <c r="P12" s="40">
        <f t="shared" si="1"/>
        <v>7.7777777777777777</v>
      </c>
      <c r="Q12" s="39"/>
      <c r="R12" s="41">
        <v>16.5</v>
      </c>
      <c r="T12" s="41">
        <v>12</v>
      </c>
      <c r="U12" s="8"/>
      <c r="V12" s="9">
        <v>20</v>
      </c>
      <c r="W12" s="40">
        <f t="shared" si="2"/>
        <v>40</v>
      </c>
      <c r="X12" s="10"/>
      <c r="Y12" s="46">
        <f t="shared" si="4"/>
        <v>76.277777777777771</v>
      </c>
      <c r="Z12" s="47" t="str">
        <f t="shared" si="3"/>
        <v>B+</v>
      </c>
      <c r="AD12" s="1" t="s">
        <v>26</v>
      </c>
    </row>
    <row r="13" spans="1:30" x14ac:dyDescent="0.25">
      <c r="B13" s="36">
        <v>3</v>
      </c>
      <c r="C13" s="36" t="s">
        <v>45</v>
      </c>
      <c r="D13" s="37" t="s">
        <v>46</v>
      </c>
      <c r="E13" s="38" t="s">
        <v>47</v>
      </c>
      <c r="F13" s="2">
        <v>1</v>
      </c>
      <c r="G13" s="2">
        <v>1</v>
      </c>
      <c r="H13" s="2">
        <v>1</v>
      </c>
      <c r="I13" s="11">
        <v>1</v>
      </c>
      <c r="J13" s="11">
        <v>0</v>
      </c>
      <c r="K13" s="11">
        <v>1</v>
      </c>
      <c r="L13" s="2">
        <v>1</v>
      </c>
      <c r="M13" s="2">
        <v>1</v>
      </c>
      <c r="N13" s="2">
        <v>1</v>
      </c>
      <c r="O13" s="7">
        <f t="shared" si="0"/>
        <v>8</v>
      </c>
      <c r="P13" s="40">
        <f t="shared" si="1"/>
        <v>8.8888888888888893</v>
      </c>
      <c r="Q13" s="39"/>
      <c r="R13" s="41">
        <v>9.5</v>
      </c>
      <c r="T13" s="41">
        <v>15</v>
      </c>
      <c r="U13" s="8"/>
      <c r="V13" s="9">
        <v>22</v>
      </c>
      <c r="W13" s="40">
        <f t="shared" si="2"/>
        <v>44</v>
      </c>
      <c r="X13" s="10"/>
      <c r="Y13" s="46">
        <f t="shared" si="4"/>
        <v>77.388888888888886</v>
      </c>
      <c r="Z13" s="47" t="str">
        <f t="shared" si="3"/>
        <v>B+</v>
      </c>
    </row>
    <row r="14" spans="1:30" x14ac:dyDescent="0.25">
      <c r="B14" s="36">
        <v>3</v>
      </c>
      <c r="C14" s="36" t="s">
        <v>40</v>
      </c>
      <c r="D14" s="37" t="s">
        <v>62</v>
      </c>
      <c r="E14" s="38" t="s">
        <v>63</v>
      </c>
      <c r="F14" s="2">
        <v>1</v>
      </c>
      <c r="G14" s="2">
        <v>1</v>
      </c>
      <c r="H14" s="2">
        <v>0</v>
      </c>
      <c r="I14" s="11">
        <v>1</v>
      </c>
      <c r="J14" s="11">
        <v>1</v>
      </c>
      <c r="K14" s="11">
        <v>1</v>
      </c>
      <c r="L14" s="2">
        <v>1</v>
      </c>
      <c r="M14" s="2">
        <v>1</v>
      </c>
      <c r="N14" s="2">
        <v>1</v>
      </c>
      <c r="O14" s="7">
        <f t="shared" si="0"/>
        <v>8</v>
      </c>
      <c r="P14" s="40">
        <f t="shared" si="1"/>
        <v>8.8888888888888893</v>
      </c>
      <c r="Q14" s="39"/>
      <c r="R14" s="41">
        <v>9.5</v>
      </c>
      <c r="T14" s="41">
        <v>15</v>
      </c>
      <c r="U14" s="8"/>
      <c r="V14" s="9">
        <v>15</v>
      </c>
      <c r="W14" s="40">
        <f t="shared" si="2"/>
        <v>30</v>
      </c>
      <c r="X14" s="10"/>
      <c r="Y14" s="46">
        <f t="shared" si="4"/>
        <v>63.388888888888886</v>
      </c>
      <c r="Z14" s="47" t="str">
        <f t="shared" si="3"/>
        <v>C</v>
      </c>
    </row>
    <row r="15" spans="1:30" x14ac:dyDescent="0.25">
      <c r="B15" s="36">
        <v>3</v>
      </c>
      <c r="C15" s="36" t="s">
        <v>40</v>
      </c>
      <c r="D15" s="37" t="s">
        <v>72</v>
      </c>
      <c r="E15" s="38" t="s">
        <v>73</v>
      </c>
      <c r="F15" s="2">
        <v>0</v>
      </c>
      <c r="G15" s="2">
        <v>0</v>
      </c>
      <c r="H15" s="2">
        <v>1</v>
      </c>
      <c r="I15" s="11">
        <v>1</v>
      </c>
      <c r="J15" s="11">
        <v>1</v>
      </c>
      <c r="K15" s="11">
        <v>0</v>
      </c>
      <c r="L15" s="2">
        <v>1</v>
      </c>
      <c r="M15" s="2">
        <v>1</v>
      </c>
      <c r="N15" s="2">
        <v>1</v>
      </c>
      <c r="O15" s="7">
        <f t="shared" si="0"/>
        <v>6</v>
      </c>
      <c r="P15" s="40">
        <f t="shared" si="1"/>
        <v>6.6666666666666661</v>
      </c>
      <c r="Q15" s="39"/>
      <c r="R15" s="41">
        <v>9.5</v>
      </c>
      <c r="T15" s="41">
        <v>15</v>
      </c>
      <c r="U15" s="8"/>
      <c r="V15" s="9">
        <v>15</v>
      </c>
      <c r="W15" s="40">
        <f t="shared" si="2"/>
        <v>30</v>
      </c>
      <c r="X15" s="10"/>
      <c r="Y15" s="46">
        <f t="shared" si="4"/>
        <v>61.166666666666664</v>
      </c>
      <c r="Z15" s="47" t="str">
        <f t="shared" si="3"/>
        <v>C</v>
      </c>
    </row>
    <row r="16" spans="1:30" x14ac:dyDescent="0.25">
      <c r="B16" s="50">
        <v>4</v>
      </c>
      <c r="C16" s="50" t="s">
        <v>45</v>
      </c>
      <c r="D16" s="51" t="s">
        <v>48</v>
      </c>
      <c r="E16" s="52" t="s">
        <v>49</v>
      </c>
      <c r="F16" s="2">
        <v>1</v>
      </c>
      <c r="G16" s="2">
        <v>1</v>
      </c>
      <c r="H16" s="2">
        <v>1</v>
      </c>
      <c r="I16" s="11">
        <v>0</v>
      </c>
      <c r="J16" s="11">
        <v>1</v>
      </c>
      <c r="K16" s="11">
        <v>1</v>
      </c>
      <c r="L16" s="2">
        <v>0</v>
      </c>
      <c r="M16" s="2">
        <v>1</v>
      </c>
      <c r="N16" s="2">
        <v>1</v>
      </c>
      <c r="O16" s="7">
        <f t="shared" si="0"/>
        <v>7</v>
      </c>
      <c r="P16" s="40">
        <f t="shared" si="1"/>
        <v>7.7777777777777777</v>
      </c>
      <c r="Q16" s="39"/>
      <c r="R16" s="41">
        <v>16.5</v>
      </c>
      <c r="T16" s="41">
        <v>14.5</v>
      </c>
      <c r="U16" s="8"/>
      <c r="V16" s="9">
        <v>23</v>
      </c>
      <c r="W16" s="40">
        <f t="shared" si="2"/>
        <v>46</v>
      </c>
      <c r="X16" s="10"/>
      <c r="Y16" s="46">
        <f t="shared" si="4"/>
        <v>84.777777777777771</v>
      </c>
      <c r="Z16" s="47" t="str">
        <f t="shared" si="3"/>
        <v>A</v>
      </c>
    </row>
    <row r="17" spans="2:27" x14ac:dyDescent="0.25">
      <c r="B17" s="50">
        <v>4</v>
      </c>
      <c r="C17" s="50" t="s">
        <v>45</v>
      </c>
      <c r="D17" s="51" t="s">
        <v>70</v>
      </c>
      <c r="E17" s="52" t="s">
        <v>71</v>
      </c>
      <c r="F17" s="2">
        <v>0</v>
      </c>
      <c r="G17" s="2">
        <v>1</v>
      </c>
      <c r="H17" s="2">
        <v>1</v>
      </c>
      <c r="I17" s="11">
        <v>1</v>
      </c>
      <c r="J17" s="11">
        <v>1</v>
      </c>
      <c r="K17" s="11">
        <v>1</v>
      </c>
      <c r="L17" s="2">
        <v>0</v>
      </c>
      <c r="M17" s="2">
        <v>1</v>
      </c>
      <c r="N17" s="2">
        <v>1</v>
      </c>
      <c r="O17" s="7">
        <f t="shared" si="0"/>
        <v>7</v>
      </c>
      <c r="P17" s="40">
        <f t="shared" si="1"/>
        <v>7.7777777777777777</v>
      </c>
      <c r="Q17" s="39"/>
      <c r="R17" s="41">
        <v>16.5</v>
      </c>
      <c r="T17" s="41">
        <v>14.5</v>
      </c>
      <c r="U17" s="8"/>
      <c r="V17" s="9">
        <v>14</v>
      </c>
      <c r="W17" s="40">
        <f t="shared" si="2"/>
        <v>28</v>
      </c>
      <c r="X17" s="10"/>
      <c r="Y17" s="46">
        <f t="shared" si="4"/>
        <v>66.777777777777771</v>
      </c>
      <c r="Z17" s="47" t="str">
        <f t="shared" si="3"/>
        <v>C+</v>
      </c>
    </row>
    <row r="18" spans="2:27" x14ac:dyDescent="0.25">
      <c r="B18" s="36"/>
      <c r="C18" s="36" t="s">
        <v>40</v>
      </c>
      <c r="D18" s="37" t="s">
        <v>66</v>
      </c>
      <c r="E18" s="38" t="s">
        <v>67</v>
      </c>
      <c r="F18" s="55">
        <v>1</v>
      </c>
      <c r="G18" s="55">
        <v>0</v>
      </c>
      <c r="H18" s="55"/>
      <c r="I18" s="56"/>
      <c r="J18" s="56"/>
      <c r="K18" s="56"/>
      <c r="L18" s="55"/>
      <c r="M18" s="55"/>
      <c r="N18" s="55"/>
      <c r="O18" s="57"/>
      <c r="P18" s="58"/>
      <c r="Q18" s="39"/>
      <c r="R18" s="53"/>
      <c r="S18" s="54"/>
      <c r="T18" s="53"/>
      <c r="U18" s="8"/>
      <c r="V18" s="9">
        <v>16</v>
      </c>
      <c r="W18" s="40">
        <f t="shared" si="2"/>
        <v>32</v>
      </c>
      <c r="X18" s="10">
        <v>45</v>
      </c>
      <c r="Y18" s="46">
        <f>W18+X18</f>
        <v>77</v>
      </c>
      <c r="Z18" s="47" t="str">
        <f t="shared" si="3"/>
        <v>B+</v>
      </c>
      <c r="AA18" s="1" t="s">
        <v>75</v>
      </c>
    </row>
    <row r="20" spans="2:27" x14ac:dyDescent="0.25">
      <c r="B20" s="63" t="s">
        <v>31</v>
      </c>
      <c r="C20" s="64"/>
      <c r="D20" s="64"/>
      <c r="E20" s="64"/>
    </row>
  </sheetData>
  <sortState ref="A5:AN18">
    <sortCondition ref="B5:B18"/>
  </sortState>
  <mergeCells count="3">
    <mergeCell ref="V2:W2"/>
    <mergeCell ref="Y2:Z2"/>
    <mergeCell ref="B20:E20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A4" workbookViewId="0">
      <selection activeCell="B41" sqref="B41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5" t="s">
        <v>25</v>
      </c>
      <c r="O14" s="66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8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 t="s">
        <v>24</v>
      </c>
      <c r="O16" s="28">
        <f>COUNTIF(Scores!Z5:Z18,"A")</f>
        <v>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7" t="s">
        <v>23</v>
      </c>
      <c r="O17" s="28">
        <f>COUNTIF(Scores!Z5:Z18,"B+")</f>
        <v>4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 t="s">
        <v>18</v>
      </c>
      <c r="O18" s="28">
        <f>COUNTIF(Scores!Z5:Z18,"B")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 t="s">
        <v>19</v>
      </c>
      <c r="O19" s="28">
        <f>COUNTIF(Scores!Z5:Z18,"C+")</f>
        <v>1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 t="s">
        <v>20</v>
      </c>
      <c r="O20" s="28">
        <f>COUNTIF(Scores!Z4:Z18,"C")</f>
        <v>2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 t="s">
        <v>21</v>
      </c>
      <c r="O21" s="28">
        <f>COUNTIF(Scores!Z5:Z18,"D+")</f>
        <v>1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 t="s">
        <v>39</v>
      </c>
      <c r="O22" s="28">
        <f>COUNTIF(Scores!Z5:Z18,"D")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 t="s">
        <v>22</v>
      </c>
      <c r="O23" s="28">
        <f>COUNTIF(Scores!Z5:Z18,"FAIL")</f>
        <v>0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9" t="s">
        <v>26</v>
      </c>
      <c r="O24" s="30">
        <f>COUNTIF(Scores!Z5:Z18,"I")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8" t="s">
        <v>37</v>
      </c>
      <c r="C31" s="69"/>
      <c r="D31" s="70"/>
      <c r="E31" s="26">
        <f>AVERAGE(Scores!W5:W18)</f>
        <v>33.885714285714286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7" t="s">
        <v>32</v>
      </c>
      <c r="C32" s="67"/>
      <c r="D32" s="67"/>
      <c r="E32" s="31">
        <f>AVERAGE(Scores!Y5:Y18)</f>
        <v>70.905555555555551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2" t="s">
        <v>30</v>
      </c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Image 17</cp:lastModifiedBy>
  <dcterms:created xsi:type="dcterms:W3CDTF">2009-12-15T00:51:19Z</dcterms:created>
  <dcterms:modified xsi:type="dcterms:W3CDTF">2014-05-08T02:38:03Z</dcterms:modified>
</cp:coreProperties>
</file>