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age 17\Desktop\"/>
    </mc:Choice>
  </mc:AlternateContent>
  <bookViews>
    <workbookView xWindow="0" yWindow="0" windowWidth="24000" windowHeight="9735"/>
  </bookViews>
  <sheets>
    <sheet name="Scores" sheetId="1" r:id="rId1"/>
    <sheet name="Results summary" sheetId="2" r:id="rId2"/>
  </sheets>
  <definedNames>
    <definedName name="_xlnm._FilterDatabase" localSheetId="0" hidden="1">Scores!$A$5:$X$35</definedName>
  </definedNames>
  <calcPr calcId="152511"/>
</workbook>
</file>

<file path=xl/calcChain.xml><?xml version="1.0" encoding="utf-8"?>
<calcChain xmlns="http://schemas.openxmlformats.org/spreadsheetml/2006/main">
  <c r="O22" i="2" l="1"/>
  <c r="O23" i="2"/>
  <c r="W8" i="1" l="1"/>
  <c r="W9" i="1" l="1"/>
  <c r="V6" i="1" l="1"/>
  <c r="V7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5" i="1"/>
  <c r="T24" i="1"/>
  <c r="T25" i="1"/>
  <c r="T26" i="1"/>
  <c r="T27" i="1"/>
  <c r="T28" i="1"/>
  <c r="T29" i="1"/>
  <c r="T30" i="1"/>
  <c r="T31" i="1"/>
  <c r="T32" i="1"/>
  <c r="T33" i="1"/>
  <c r="T34" i="1"/>
  <c r="T35" i="1"/>
  <c r="T5" i="1"/>
  <c r="T6" i="1"/>
  <c r="T7" i="1"/>
  <c r="T8" i="1"/>
  <c r="V8" i="1" s="1"/>
  <c r="T9" i="1"/>
  <c r="V9" i="1" s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N9" i="1"/>
  <c r="N12" i="1"/>
  <c r="N13" i="1"/>
  <c r="N14" i="1"/>
  <c r="N16" i="1"/>
  <c r="N5" i="1"/>
  <c r="N20" i="1"/>
  <c r="N30" i="1"/>
  <c r="N31" i="1"/>
  <c r="N21" i="1"/>
  <c r="N27" i="1"/>
  <c r="N28" i="1"/>
  <c r="N29" i="1"/>
  <c r="N24" i="1"/>
  <c r="N26" i="1"/>
  <c r="N17" i="1"/>
  <c r="N22" i="1"/>
  <c r="N34" i="1"/>
  <c r="N10" i="1"/>
  <c r="N32" i="1"/>
  <c r="N18" i="1"/>
  <c r="N35" i="1"/>
  <c r="N6" i="1"/>
  <c r="N7" i="1"/>
  <c r="N19" i="1"/>
  <c r="N33" i="1"/>
  <c r="N8" i="1"/>
  <c r="N25" i="1"/>
  <c r="N15" i="1"/>
  <c r="O15" i="1" s="1"/>
  <c r="N11" i="1"/>
  <c r="N23" i="1"/>
  <c r="O11" i="1" l="1"/>
  <c r="W15" i="1"/>
  <c r="O25" i="1"/>
  <c r="W25" i="1" s="1"/>
  <c r="O8" i="1"/>
  <c r="O33" i="1"/>
  <c r="W33" i="1" s="1"/>
  <c r="O19" i="1"/>
  <c r="W19" i="1" s="1"/>
  <c r="O7" i="1"/>
  <c r="W7" i="1" s="1"/>
  <c r="O6" i="1"/>
  <c r="W6" i="1" s="1"/>
  <c r="O35" i="1"/>
  <c r="W35" i="1" s="1"/>
  <c r="O18" i="1"/>
  <c r="W18" i="1" s="1"/>
  <c r="O32" i="1"/>
  <c r="W32" i="1" s="1"/>
  <c r="O10" i="1"/>
  <c r="O34" i="1"/>
  <c r="W34" i="1" s="1"/>
  <c r="O22" i="1"/>
  <c r="W22" i="1" s="1"/>
  <c r="O17" i="1"/>
  <c r="W17" i="1" s="1"/>
  <c r="O26" i="1"/>
  <c r="W26" i="1" s="1"/>
  <c r="O24" i="1"/>
  <c r="W24" i="1" s="1"/>
  <c r="O29" i="1"/>
  <c r="W29" i="1" s="1"/>
  <c r="O28" i="1"/>
  <c r="W28" i="1" s="1"/>
  <c r="O27" i="1"/>
  <c r="W27" i="1" s="1"/>
  <c r="O21" i="1"/>
  <c r="W21" i="1" s="1"/>
  <c r="O31" i="1"/>
  <c r="W31" i="1" s="1"/>
  <c r="O30" i="1"/>
  <c r="W30" i="1" s="1"/>
  <c r="O20" i="1"/>
  <c r="W20" i="1" s="1"/>
  <c r="O5" i="1"/>
  <c r="W5" i="1" s="1"/>
  <c r="O16" i="1"/>
  <c r="W16" i="1" s="1"/>
  <c r="O14" i="1"/>
  <c r="W14" i="1" s="1"/>
  <c r="O13" i="1"/>
  <c r="W13" i="1" s="1"/>
  <c r="O12" i="1"/>
  <c r="W12" i="1" s="1"/>
  <c r="O9" i="1"/>
  <c r="O23" i="1"/>
  <c r="W23" i="1" s="1"/>
  <c r="E31" i="2"/>
  <c r="V11" i="1" l="1"/>
  <c r="W11" i="1" s="1"/>
  <c r="W10" i="1"/>
  <c r="V10" i="1"/>
  <c r="O20" i="2" l="1"/>
  <c r="O21" i="2"/>
  <c r="O18" i="2"/>
  <c r="E32" i="2"/>
  <c r="O24" i="2"/>
  <c r="O17" i="2"/>
  <c r="O16" i="2"/>
  <c r="O19" i="2"/>
</calcChain>
</file>

<file path=xl/sharedStrings.xml><?xml version="1.0" encoding="utf-8"?>
<sst xmlns="http://schemas.openxmlformats.org/spreadsheetml/2006/main" count="135" uniqueCount="106">
  <si>
    <t>No.</t>
  </si>
  <si>
    <t xml:space="preserve">Bonus </t>
  </si>
  <si>
    <t>Group</t>
  </si>
  <si>
    <t>Title</t>
  </si>
  <si>
    <t>First name(s)</t>
  </si>
  <si>
    <t>Last Name</t>
  </si>
  <si>
    <t>Attendance</t>
  </si>
  <si>
    <t>Exam</t>
  </si>
  <si>
    <t>Final score</t>
  </si>
  <si>
    <t>L1</t>
  </si>
  <si>
    <t>L2</t>
  </si>
  <si>
    <t>L3</t>
  </si>
  <si>
    <t>L4</t>
  </si>
  <si>
    <t>L5</t>
  </si>
  <si>
    <t>L6</t>
  </si>
  <si>
    <t>Exam %</t>
  </si>
  <si>
    <t>Grade</t>
  </si>
  <si>
    <t>/10</t>
  </si>
  <si>
    <t>/100</t>
  </si>
  <si>
    <t>B</t>
  </si>
  <si>
    <t>C+</t>
  </si>
  <si>
    <t>C</t>
  </si>
  <si>
    <t>D+</t>
  </si>
  <si>
    <t>F</t>
  </si>
  <si>
    <t>B+</t>
  </si>
  <si>
    <t>A</t>
  </si>
  <si>
    <t>RESULTS</t>
  </si>
  <si>
    <t>I</t>
  </si>
  <si>
    <t>Total</t>
  </si>
  <si>
    <t xml:space="preserve"> %</t>
  </si>
  <si>
    <t>Score of 0.5 or above will be rounded up to the next score if it results in a higher grade</t>
  </si>
  <si>
    <r>
      <t xml:space="preserve">See </t>
    </r>
    <r>
      <rPr>
        <b/>
        <i/>
        <sz val="11"/>
        <color indexed="8"/>
        <rFont val="Calibri"/>
        <family val="2"/>
      </rPr>
      <t>Results Summary</t>
    </r>
    <r>
      <rPr>
        <b/>
        <sz val="11"/>
        <color indexed="8"/>
        <rFont val="Calibri"/>
        <family val="2"/>
      </rPr>
      <t xml:space="preserve"> below for analysis</t>
    </r>
  </si>
  <si>
    <t>Average course score overall              (out of 100)</t>
  </si>
  <si>
    <t>Quiz</t>
  </si>
  <si>
    <t xml:space="preserve">MR </t>
  </si>
  <si>
    <t>GASPER</t>
  </si>
  <si>
    <t>PALISKA</t>
  </si>
  <si>
    <t>MR</t>
  </si>
  <si>
    <t>MS</t>
  </si>
  <si>
    <t>JAMES</t>
  </si>
  <si>
    <t>FARMER</t>
  </si>
  <si>
    <t>MARK</t>
  </si>
  <si>
    <t>ROBEN</t>
  </si>
  <si>
    <t>VILJOEN</t>
  </si>
  <si>
    <t>PAUL</t>
  </si>
  <si>
    <t>COOK</t>
  </si>
  <si>
    <t>DAVIES</t>
  </si>
  <si>
    <t>TOM</t>
  </si>
  <si>
    <t>SCALLY</t>
  </si>
  <si>
    <t>ZIN MAUNG MAUNG</t>
  </si>
  <si>
    <t>ZAW</t>
  </si>
  <si>
    <t>HOI MUN</t>
  </si>
  <si>
    <t>WONG</t>
  </si>
  <si>
    <t>JUNICHI</t>
  </si>
  <si>
    <t>NITTA</t>
  </si>
  <si>
    <t>DAVID</t>
  </si>
  <si>
    <t>HUBBLE</t>
  </si>
  <si>
    <t>YOKO</t>
  </si>
  <si>
    <t>IWAKI</t>
  </si>
  <si>
    <t>CHAIYAMITR</t>
  </si>
  <si>
    <t>KHUNTAMITR</t>
  </si>
  <si>
    <t>NACHAPON</t>
  </si>
  <si>
    <t>L.RASAMEE</t>
  </si>
  <si>
    <t>INTHIRA</t>
  </si>
  <si>
    <t>MUNGMAT</t>
  </si>
  <si>
    <t>JUNELLE</t>
  </si>
  <si>
    <t>DORIAS</t>
  </si>
  <si>
    <t>PIYANEE</t>
  </si>
  <si>
    <t>PROMLERT</t>
  </si>
  <si>
    <t>TARIKA</t>
  </si>
  <si>
    <t>CATEQUISTA</t>
  </si>
  <si>
    <t>JENSEN</t>
  </si>
  <si>
    <t>LIM</t>
  </si>
  <si>
    <t>TIMOTHY</t>
  </si>
  <si>
    <t>VAN CLEVEN</t>
  </si>
  <si>
    <t>BEN</t>
  </si>
  <si>
    <t>SMITH</t>
  </si>
  <si>
    <t>LEWIS MARTIN</t>
  </si>
  <si>
    <t>BROWN</t>
  </si>
  <si>
    <t>HUGUES</t>
  </si>
  <si>
    <t>BOURNAS</t>
  </si>
  <si>
    <t>THANAPORN</t>
  </si>
  <si>
    <t>TARNTONG</t>
  </si>
  <si>
    <t>PRAPAWAN</t>
  </si>
  <si>
    <t>SILASUWAN</t>
  </si>
  <si>
    <t>MS.</t>
  </si>
  <si>
    <t>PACHARAPAN</t>
  </si>
  <si>
    <t>WASARN</t>
  </si>
  <si>
    <t>CHIARALYN</t>
  </si>
  <si>
    <t>LERTCHAI</t>
  </si>
  <si>
    <t>JOSEPH</t>
  </si>
  <si>
    <t>NLEPE</t>
  </si>
  <si>
    <t>PRISSANA</t>
  </si>
  <si>
    <t>SUKSANGUAN</t>
  </si>
  <si>
    <t>LIANA</t>
  </si>
  <si>
    <t>VAN ZYL</t>
  </si>
  <si>
    <t>MUSTAFA</t>
  </si>
  <si>
    <t>TAHMOORESI</t>
  </si>
  <si>
    <t>NARUDOL</t>
  </si>
  <si>
    <t>KANCHANAWAT</t>
  </si>
  <si>
    <t>/70</t>
  </si>
  <si>
    <t>/6</t>
  </si>
  <si>
    <t>/25</t>
  </si>
  <si>
    <t>Average score on the exam (mean)   (out of 70)</t>
  </si>
  <si>
    <t>/20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</si>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</sst>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Tahoma"/>
      <family val="2"/>
    </font>
    <font>
      <b/>
      <sz val="10"/>
      <name val="Arial"/>
      <family val="2"/>
    </font>
    <font>
      <sz val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6"/>
      <name val="Cordia New"/>
      <family val="2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2" borderId="1" applyBorder="0">
      <protection locked="0"/>
    </xf>
  </cellStyleXfs>
  <cellXfs count="70">
    <xf numFmtId="0" fontId="0" fillId="0" borderId="0" xfId="0"/>
    <xf numFmtId="0" fontId="0" fillId="0" borderId="0" xfId="0" applyProtection="1">
      <protection locked="0"/>
    </xf>
    <xf numFmtId="0" fontId="3" fillId="3" borderId="2" xfId="0" applyNumberFormat="1" applyFont="1" applyFill="1" applyBorder="1" applyAlignment="1" applyProtection="1">
      <alignment wrapText="1"/>
    </xf>
    <xf numFmtId="0" fontId="0" fillId="0" borderId="0" xfId="0" applyAlignment="1" applyProtection="1">
      <alignment horizontal="center"/>
      <protection locked="0"/>
    </xf>
    <xf numFmtId="0" fontId="2" fillId="5" borderId="2" xfId="0" applyFont="1" applyFill="1" applyBorder="1" applyAlignment="1" applyProtection="1">
      <protection locked="0"/>
    </xf>
    <xf numFmtId="16" fontId="9" fillId="3" borderId="2" xfId="0" applyNumberFormat="1" applyFont="1" applyFill="1" applyBorder="1" applyAlignment="1" applyProtection="1">
      <alignment wrapText="1"/>
      <protection locked="0"/>
    </xf>
    <xf numFmtId="0" fontId="7" fillId="5" borderId="2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3" fillId="7" borderId="2" xfId="0" applyNumberFormat="1" applyFont="1" applyFill="1" applyBorder="1" applyAlignment="1" applyProtection="1">
      <alignment horizontal="center" wrapText="1"/>
    </xf>
    <xf numFmtId="0" fontId="0" fillId="0" borderId="0" xfId="0" applyProtection="1"/>
    <xf numFmtId="0" fontId="3" fillId="7" borderId="2" xfId="0" applyFont="1" applyFill="1" applyBorder="1" applyAlignment="1" applyProtection="1">
      <alignment horizontal="center" wrapText="1"/>
    </xf>
    <xf numFmtId="0" fontId="3" fillId="5" borderId="2" xfId="0" applyFont="1" applyFill="1" applyBorder="1" applyAlignment="1" applyProtection="1">
      <alignment wrapText="1"/>
    </xf>
    <xf numFmtId="0" fontId="3" fillId="3" borderId="2" xfId="0" applyFont="1" applyFill="1" applyBorder="1" applyAlignment="1" applyProtection="1">
      <alignment wrapText="1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11" fillId="5" borderId="0" xfId="0" applyFont="1" applyFill="1" applyProtection="1">
      <protection locked="0"/>
    </xf>
    <xf numFmtId="0" fontId="0" fillId="0" borderId="0" xfId="0" applyAlignment="1">
      <alignment horizontal="center"/>
    </xf>
    <xf numFmtId="16" fontId="9" fillId="3" borderId="5" xfId="0" applyNumberFormat="1" applyFont="1" applyFill="1" applyBorder="1" applyAlignment="1" applyProtection="1">
      <alignment wrapText="1"/>
      <protection locked="0"/>
    </xf>
    <xf numFmtId="0" fontId="7" fillId="4" borderId="3" xfId="0" applyFont="1" applyFill="1" applyBorder="1" applyAlignment="1" applyProtection="1">
      <protection locked="0"/>
    </xf>
    <xf numFmtId="0" fontId="7" fillId="4" borderId="3" xfId="0" applyFont="1" applyFill="1" applyBorder="1" applyAlignment="1" applyProtection="1">
      <alignment horizontal="center"/>
      <protection locked="0"/>
    </xf>
    <xf numFmtId="0" fontId="7" fillId="4" borderId="3" xfId="0" applyFont="1" applyFill="1" applyBorder="1" applyAlignment="1" applyProtection="1">
      <alignment horizontal="left"/>
      <protection locked="0"/>
    </xf>
    <xf numFmtId="0" fontId="8" fillId="0" borderId="6" xfId="0" applyFont="1" applyBorder="1" applyAlignment="1" applyProtection="1"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8" fillId="0" borderId="6" xfId="0" applyFont="1" applyFill="1" applyBorder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3" fillId="5" borderId="0" xfId="0" applyFont="1" applyFill="1" applyProtection="1">
      <protection locked="0"/>
    </xf>
    <xf numFmtId="0" fontId="6" fillId="5" borderId="2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protection locked="0"/>
    </xf>
    <xf numFmtId="164" fontId="10" fillId="2" borderId="2" xfId="0" applyNumberFormat="1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10" xfId="0" applyFont="1" applyFill="1" applyBorder="1" applyAlignment="1" applyProtection="1">
      <alignment horizontal="center"/>
      <protection locked="0"/>
    </xf>
    <xf numFmtId="164" fontId="10" fillId="2" borderId="3" xfId="0" applyNumberFormat="1" applyFont="1" applyFill="1" applyBorder="1" applyAlignment="1" applyProtection="1">
      <alignment horizontal="center"/>
      <protection locked="0"/>
    </xf>
    <xf numFmtId="0" fontId="0" fillId="8" borderId="2" xfId="0" applyFill="1" applyBorder="1" applyProtection="1">
      <protection locked="0"/>
    </xf>
    <xf numFmtId="0" fontId="2" fillId="2" borderId="2" xfId="1" applyBorder="1" applyAlignment="1">
      <alignment horizontal="center"/>
      <protection locked="0"/>
    </xf>
    <xf numFmtId="0" fontId="2" fillId="2" borderId="1" xfId="0" applyFont="1" applyFill="1" applyBorder="1" applyAlignment="1" applyProtection="1">
      <protection locked="0"/>
    </xf>
    <xf numFmtId="0" fontId="7" fillId="9" borderId="2" xfId="0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Protection="1">
      <protection locked="0"/>
    </xf>
    <xf numFmtId="0" fontId="1" fillId="4" borderId="2" xfId="0" applyFont="1" applyFill="1" applyBorder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0" fontId="13" fillId="5" borderId="2" xfId="0" applyFont="1" applyFill="1" applyBorder="1" applyProtection="1">
      <protection locked="0"/>
    </xf>
    <xf numFmtId="0" fontId="13" fillId="10" borderId="0" xfId="0" applyFont="1" applyFill="1"/>
    <xf numFmtId="164" fontId="3" fillId="11" borderId="2" xfId="0" applyNumberFormat="1" applyFont="1" applyFill="1" applyBorder="1" applyAlignment="1" applyProtection="1">
      <alignment horizontal="center" wrapText="1"/>
    </xf>
    <xf numFmtId="0" fontId="13" fillId="11" borderId="2" xfId="0" applyFont="1" applyFill="1" applyBorder="1" applyAlignment="1" applyProtection="1">
      <alignment horizontal="center"/>
    </xf>
    <xf numFmtId="164" fontId="4" fillId="13" borderId="2" xfId="0" applyNumberFormat="1" applyFont="1" applyFill="1" applyBorder="1" applyAlignment="1" applyProtection="1">
      <alignment horizontal="center"/>
    </xf>
    <xf numFmtId="0" fontId="4" fillId="13" borderId="2" xfId="0" applyFont="1" applyFill="1" applyBorder="1" applyAlignment="1">
      <alignment horizontal="center"/>
    </xf>
    <xf numFmtId="0" fontId="1" fillId="13" borderId="2" xfId="0" applyFont="1" applyFill="1" applyBorder="1" applyAlignment="1" applyProtection="1">
      <alignment horizontal="center"/>
      <protection locked="0"/>
    </xf>
    <xf numFmtId="0" fontId="1" fillId="13" borderId="2" xfId="0" applyFont="1" applyFill="1" applyBorder="1" applyProtection="1">
      <protection locked="0"/>
    </xf>
    <xf numFmtId="0" fontId="1" fillId="13" borderId="2" xfId="0" applyFont="1" applyFill="1" applyBorder="1" applyAlignment="1" applyProtection="1">
      <alignment horizontal="left"/>
      <protection locked="0"/>
    </xf>
    <xf numFmtId="0" fontId="12" fillId="11" borderId="2" xfId="0" applyFont="1" applyFill="1" applyBorder="1" applyAlignment="1">
      <alignment horizontal="center" vertical="center"/>
    </xf>
    <xf numFmtId="0" fontId="9" fillId="11" borderId="2" xfId="0" applyFont="1" applyFill="1" applyBorder="1" applyAlignment="1" applyProtection="1">
      <alignment horizontal="center" vertical="center"/>
      <protection locked="0"/>
    </xf>
    <xf numFmtId="16" fontId="17" fillId="12" borderId="2" xfId="0" applyNumberFormat="1" applyFont="1" applyFill="1" applyBorder="1" applyAlignment="1" applyProtection="1">
      <alignment horizontal="center" vertical="center" wrapText="1"/>
      <protection locked="0"/>
    </xf>
    <xf numFmtId="14" fontId="9" fillId="11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2" fillId="9" borderId="1" xfId="0" applyFont="1" applyFill="1" applyBorder="1" applyAlignment="1" applyProtection="1">
      <protection locked="0"/>
    </xf>
    <xf numFmtId="0" fontId="0" fillId="0" borderId="5" xfId="0" applyBorder="1"/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protection locked="0"/>
    </xf>
    <xf numFmtId="0" fontId="15" fillId="2" borderId="11" xfId="0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>
      <alignment horizontal="center"/>
    </xf>
    <xf numFmtId="0" fontId="10" fillId="2" borderId="3" xfId="0" applyFont="1" applyFill="1" applyBorder="1" applyAlignment="1" applyProtection="1">
      <alignment horizontal="left"/>
      <protection locked="0"/>
    </xf>
    <xf numFmtId="0" fontId="10" fillId="2" borderId="1" xfId="0" applyFont="1" applyFill="1" applyBorder="1" applyAlignment="1" applyProtection="1">
      <alignment horizontal="left"/>
      <protection locked="0"/>
    </xf>
    <xf numFmtId="0" fontId="10" fillId="2" borderId="4" xfId="0" applyFont="1" applyFill="1" applyBorder="1" applyAlignment="1" applyProtection="1">
      <alignment horizontal="left"/>
      <protection locked="0"/>
    </xf>
    <xf numFmtId="0" fontId="10" fillId="2" borderId="5" xfId="0" applyFont="1" applyFill="1" applyBorder="1" applyAlignment="1" applyProtection="1">
      <alignment horizontal="left"/>
      <protection locked="0"/>
    </xf>
  </cellXfs>
  <cellStyles count="2">
    <cellStyle name="Normal" xfId="0" builtinId="0"/>
    <cellStyle name="Style 1" xfId="1"/>
  </cellStyles>
  <dxfs count="0"/>
  <tableStyles count="0" defaultTableStyle="TableStyleMedium9" defaultPivotStyle="PivotStyleLight16"/>
  <colors>
    <mruColors>
      <color rgb="FFCC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742793791574294"/>
          <c:y val="0.24000029296910771"/>
          <c:w val="0.53991130820399114"/>
          <c:h val="0.76000092773550765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30"/>
          <c:dPt>
            <c:idx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4.9784606883653923E-2"/>
                  <c:y val="1.47989202771454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1482355191431032E-2"/>
                  <c:y val="5.76156534935502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5808884213360012E-3"/>
                  <c:y val="1.08168824868455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6562706989561533E-2"/>
                  <c:y val="-2.80098518490875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7703040156417826E-3"/>
                  <c:y val="-4.14486696271970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7.219271680108863E-2"/>
                  <c:y val="-8.81302633379358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9.8211043457624506E-2"/>
                  <c:y val="-7.86433804779141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200"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'Results summary'!$N$16:$N$23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cat>
          <c:val>
            <c:numRef>
              <c:f>'Results summary'!$O$16:$O$22</c:f>
              <c:numCache>
                <c:formatCode>General</c:formatCode>
                <c:ptCount val="7"/>
                <c:pt idx="0">
                  <c:v>15</c:v>
                </c:pt>
                <c:pt idx="1">
                  <c:v>3</c:v>
                </c:pt>
                <c:pt idx="2">
                  <c:v>4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472294534611761"/>
          <c:y val="9.2500015811276648E-2"/>
          <c:w val="6.0975663756316134E-2"/>
          <c:h val="0.82000088543148963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6"/>
          </a:solidFill>
          <a:prstDash val="solid"/>
        </a:ln>
        <a:effectLst/>
      </c:spPr>
      <c:txPr>
        <a:bodyPr/>
        <a:lstStyle/>
        <a:p>
          <a:pPr>
            <a:defRPr lang="en-US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lt1"/>
    </a:solidFill>
    <a:ln w="25400" cap="flat" cmpd="sng" algn="ctr">
      <a:solidFill>
        <a:schemeClr val="accent6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1088" l="0.70000000000000062" r="0.70000000000000062" t="0.75000000000001088" header="0.30000000000000032" footer="0.30000000000000032"/>
    <c:pageSetup orientation="portrait"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887942</xdr:colOff>
      <xdr:row>37</xdr:row>
      <xdr:rowOff>95250</xdr:rowOff>
    </xdr:from>
    <xdr:to>
      <xdr:col>5</xdr:col>
      <xdr:colOff>887942</xdr:colOff>
      <xdr:row>40</xdr:row>
      <xdr:rowOff>180975</xdr:rowOff>
    </xdr:to>
    <xdr:cxnSp macro="">
      <xdr:nvCxnSpPr>
        <xdr:cNvPr id="3" name="Straight Arrow Connector 2"/>
        <xdr:cNvCxnSpPr/>
      </xdr:nvCxnSpPr>
      <xdr:spPr>
        <a:xfrm>
          <a:off x="3480859" y="13208000"/>
          <a:ext cx="0" cy="657225"/>
        </a:xfrm>
        <a:prstGeom prst="straightConnector1">
          <a:avLst/>
        </a:prstGeom>
        <a:ln w="15875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</xdr:row>
      <xdr:rowOff>123825</xdr:rowOff>
    </xdr:from>
    <xdr:to>
      <xdr:col>10</xdr:col>
      <xdr:colOff>590550</xdr:colOff>
      <xdr:row>25</xdr:row>
      <xdr:rowOff>76200</xdr:rowOff>
    </xdr:to>
    <xdr:graphicFrame macro="">
      <xdr:nvGraphicFramePr>
        <xdr:cNvPr id="204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561</xdr:colOff>
      <xdr:row>26</xdr:row>
      <xdr:rowOff>47626</xdr:rowOff>
    </xdr:from>
    <xdr:to>
      <xdr:col>16</xdr:col>
      <xdr:colOff>466165</xdr:colOff>
      <xdr:row>38</xdr:row>
      <xdr:rowOff>132790</xdr:rowOff>
    </xdr:to>
    <xdr:sp macro="" textlink="">
      <xdr:nvSpPr>
        <xdr:cNvPr id="4" name="TextBox 3"/>
        <xdr:cNvSpPr txBox="1"/>
      </xdr:nvSpPr>
      <xdr:spPr>
        <a:xfrm>
          <a:off x="6948208" y="5067861"/>
          <a:ext cx="3491192" cy="2371164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u="sng"/>
            <a:t>Results summary</a:t>
          </a:r>
        </a:p>
        <a:p>
          <a:endParaRPr lang="en-GB"/>
        </a:p>
        <a:p>
          <a:endParaRPr lang="en-GB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0.21159</cdr:x>
      <cdr:y>0.01528</cdr:y>
    </cdr:from>
    <cdr:to>
      <cdr:x>0.75201</cdr:x>
      <cdr:y>0.18181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78759" y="57161"/>
          <a:ext cx="3664756" cy="6135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>
            <a:lnSpc>
              <a:spcPts val="1400"/>
            </a:lnSpc>
            <a:defRPr sz="1000"/>
          </a:pPr>
          <a:r>
            <a:rPr lang="en-US" sz="1600" b="1" i="0" u="sng" strike="noStrike" baseline="0">
              <a:solidFill>
                <a:srgbClr val="000000"/>
              </a:solidFill>
              <a:latin typeface="Calibri"/>
              <a:cs typeface="Calibri"/>
            </a:rPr>
            <a:t>EN202 Evening Class (2013) Class results</a:t>
          </a:r>
        </a:p>
        <a:p xmlns:a="http://schemas.openxmlformats.org/drawingml/2006/main">
          <a:pPr algn="ctr" rtl="0">
            <a:lnSpc>
              <a:spcPts val="1400"/>
            </a:lnSpc>
            <a:defRPr sz="1000"/>
          </a:pPr>
          <a:endParaRPr lang="en-US" sz="1600" b="1" i="0" u="sng" strike="noStrike" baseline="0">
            <a:solidFill>
              <a:srgbClr val="000000"/>
            </a:solidFill>
            <a:latin typeface="Calibri"/>
            <a:cs typeface="Calibri"/>
          </a:endParaRPr>
        </a:p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Calibri"/>
              <a:cs typeface="Calibri"/>
            </a:rPr>
            <a:t>-a graphical representation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7"/>
  <sheetViews>
    <sheetView tabSelected="1" topLeftCell="D4" zoomScale="90" zoomScaleNormal="90" workbookViewId="0">
      <pane xSplit="4" topLeftCell="H1" activePane="topRight" state="frozen"/>
      <selection activeCell="D43" sqref="D43"/>
      <selection pane="topRight" activeCell="Z10" sqref="Z10"/>
    </sheetView>
  </sheetViews>
  <sheetFormatPr defaultRowHeight="15" x14ac:dyDescent="0.25"/>
  <cols>
    <col min="1" max="2" width="9.140625" style="1"/>
    <col min="3" max="3" width="8.140625" style="28" bestFit="1" customWidth="1"/>
    <col min="4" max="4" width="9.5703125" style="3" bestFit="1" customWidth="1"/>
    <col min="5" max="5" width="5.42578125" style="3" bestFit="1" customWidth="1"/>
    <col min="6" max="6" width="21.42578125" style="1" bestFit="1" customWidth="1"/>
    <col min="7" max="7" width="24.140625" style="1" bestFit="1" customWidth="1"/>
    <col min="8" max="8" width="3.85546875" style="1" customWidth="1"/>
    <col min="9" max="13" width="3.5703125" style="1" customWidth="1"/>
    <col min="14" max="14" width="5.85546875" style="1" bestFit="1" customWidth="1"/>
    <col min="15" max="15" width="5.5703125" style="1" bestFit="1" customWidth="1"/>
    <col min="16" max="16" width="1.85546875" customWidth="1"/>
    <col min="17" max="17" width="6.7109375" bestFit="1" customWidth="1"/>
    <col min="18" max="18" width="1.7109375" customWidth="1"/>
    <col min="19" max="19" width="6.42578125" style="1" bestFit="1" customWidth="1"/>
    <col min="20" max="20" width="7.7109375" style="1" bestFit="1" customWidth="1"/>
    <col min="21" max="21" width="3.5703125" style="1" customWidth="1"/>
    <col min="22" max="22" width="11.42578125" style="1" bestFit="1" customWidth="1"/>
    <col min="23" max="23" width="7" style="1" bestFit="1" customWidth="1"/>
    <col min="24" max="24" width="3.140625" style="1" customWidth="1"/>
    <col min="25" max="25" width="7.85546875" style="1" bestFit="1" customWidth="1"/>
    <col min="26" max="26" width="18.28515625" style="1" customWidth="1"/>
    <col min="27" max="27" width="34" style="1" customWidth="1"/>
    <col min="28" max="28" width="17.5703125" style="1" customWidth="1"/>
    <col min="29" max="35" width="9.140625" style="1"/>
    <col min="36" max="36" width="6.85546875" style="1" customWidth="1"/>
    <col min="37" max="16384" width="9.140625" style="1"/>
  </cols>
  <sheetData>
    <row r="2" spans="1:23" ht="18.75" x14ac:dyDescent="0.3">
      <c r="A2" s="19" t="s">
        <v>0</v>
      </c>
      <c r="B2" s="19"/>
      <c r="C2" s="30" t="s">
        <v>1</v>
      </c>
      <c r="D2" s="20" t="s">
        <v>2</v>
      </c>
      <c r="E2" s="20" t="s">
        <v>3</v>
      </c>
      <c r="F2" s="20" t="s">
        <v>4</v>
      </c>
      <c r="G2" s="21" t="s">
        <v>5</v>
      </c>
      <c r="H2" s="39" t="s">
        <v>6</v>
      </c>
      <c r="I2" s="14"/>
      <c r="J2" s="14"/>
      <c r="K2" s="14"/>
      <c r="L2" s="14"/>
      <c r="M2" s="14"/>
      <c r="N2" s="14"/>
      <c r="O2" s="15"/>
      <c r="Q2" s="38" t="s">
        <v>33</v>
      </c>
      <c r="S2" s="58" t="s">
        <v>7</v>
      </c>
      <c r="T2" s="59"/>
      <c r="U2" s="4"/>
      <c r="V2" s="60" t="s">
        <v>8</v>
      </c>
      <c r="W2" s="61"/>
    </row>
    <row r="3" spans="1:23" ht="23.25" x14ac:dyDescent="0.5">
      <c r="A3" s="22"/>
      <c r="B3" s="22"/>
      <c r="C3" s="23"/>
      <c r="D3" s="23"/>
      <c r="E3" s="23"/>
      <c r="F3" s="24"/>
      <c r="G3" s="25"/>
      <c r="H3" s="18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6" t="s">
        <v>28</v>
      </c>
      <c r="O3" s="57" t="s">
        <v>29</v>
      </c>
      <c r="Q3" s="54">
        <v>1</v>
      </c>
      <c r="S3" s="56" t="s">
        <v>28</v>
      </c>
      <c r="T3" s="55" t="s">
        <v>15</v>
      </c>
      <c r="U3" s="6"/>
      <c r="V3" s="40" t="s">
        <v>8</v>
      </c>
      <c r="W3" s="40" t="s">
        <v>16</v>
      </c>
    </row>
    <row r="4" spans="1:23" x14ac:dyDescent="0.25">
      <c r="C4" s="3"/>
      <c r="N4" s="3" t="s">
        <v>101</v>
      </c>
      <c r="O4" s="3" t="s">
        <v>17</v>
      </c>
      <c r="Q4" s="17" t="s">
        <v>104</v>
      </c>
      <c r="S4" s="3" t="s">
        <v>102</v>
      </c>
      <c r="T4" s="3" t="s">
        <v>100</v>
      </c>
      <c r="V4" s="3" t="s">
        <v>18</v>
      </c>
    </row>
    <row r="5" spans="1:23" x14ac:dyDescent="0.25">
      <c r="A5" s="7"/>
      <c r="B5" s="7"/>
      <c r="C5" s="29"/>
      <c r="D5" s="41">
        <v>1</v>
      </c>
      <c r="E5" s="41" t="s">
        <v>38</v>
      </c>
      <c r="F5" s="42" t="s">
        <v>49</v>
      </c>
      <c r="G5" s="43" t="s">
        <v>50</v>
      </c>
      <c r="H5" s="2">
        <v>1</v>
      </c>
      <c r="I5" s="2">
        <v>1</v>
      </c>
      <c r="J5" s="2">
        <v>1</v>
      </c>
      <c r="K5" s="13">
        <v>1</v>
      </c>
      <c r="L5" s="13">
        <v>1</v>
      </c>
      <c r="M5" s="13">
        <v>1</v>
      </c>
      <c r="N5" s="9">
        <f t="shared" ref="N5:N35" si="0">SUM(H5:M5)</f>
        <v>6</v>
      </c>
      <c r="O5" s="47">
        <f t="shared" ref="O5:O35" si="1">N5/6*10</f>
        <v>10</v>
      </c>
      <c r="P5" s="46"/>
      <c r="Q5" s="48">
        <v>13.5</v>
      </c>
      <c r="R5" s="10"/>
      <c r="S5" s="11">
        <v>13</v>
      </c>
      <c r="T5" s="47">
        <f t="shared" ref="T5:T35" si="2">S5/25*70</f>
        <v>36.4</v>
      </c>
      <c r="U5" s="12"/>
      <c r="V5" s="49">
        <f>O5+T5+Q5</f>
        <v>59.9</v>
      </c>
      <c r="W5" s="50" t="str">
        <f t="shared" ref="W5:W35" si="3">IF(V5&gt;=79.5,"A",IF(V5&gt;=74.5,"B+",IF(V5&gt;=69.5,"B",IF(V5&gt;=64.5,"C+",IF(V5&gt;=59.5,"C",IF(V5&gt;=54.5,"D+",IF(V5&gt;=44.5,"D",IF(V5&lt;44.5,"FAIL"))))))))</f>
        <v>C</v>
      </c>
    </row>
    <row r="6" spans="1:23" x14ac:dyDescent="0.25">
      <c r="A6" s="8"/>
      <c r="B6" s="8"/>
      <c r="C6" s="29"/>
      <c r="D6" s="41">
        <v>1</v>
      </c>
      <c r="E6" s="41" t="s">
        <v>38</v>
      </c>
      <c r="F6" s="42" t="s">
        <v>83</v>
      </c>
      <c r="G6" s="43" t="s">
        <v>84</v>
      </c>
      <c r="H6" s="2">
        <v>0</v>
      </c>
      <c r="I6" s="2">
        <v>1</v>
      </c>
      <c r="J6" s="2">
        <v>1</v>
      </c>
      <c r="K6" s="13">
        <v>1</v>
      </c>
      <c r="L6" s="13">
        <v>1</v>
      </c>
      <c r="M6" s="13">
        <v>1</v>
      </c>
      <c r="N6" s="9">
        <f t="shared" si="0"/>
        <v>5</v>
      </c>
      <c r="O6" s="47">
        <f t="shared" si="1"/>
        <v>8.3333333333333339</v>
      </c>
      <c r="P6" s="46"/>
      <c r="Q6" s="48">
        <v>13.5</v>
      </c>
      <c r="R6" s="10"/>
      <c r="S6" s="11">
        <v>16</v>
      </c>
      <c r="T6" s="47">
        <f t="shared" si="2"/>
        <v>44.800000000000004</v>
      </c>
      <c r="U6" s="12"/>
      <c r="V6" s="49">
        <f t="shared" ref="V6:V35" si="4">O6+T6+Q6</f>
        <v>66.63333333333334</v>
      </c>
      <c r="W6" s="50" t="str">
        <f t="shared" si="3"/>
        <v>C+</v>
      </c>
    </row>
    <row r="7" spans="1:23" x14ac:dyDescent="0.25">
      <c r="A7" s="8"/>
      <c r="B7" s="8"/>
      <c r="C7" s="29"/>
      <c r="D7" s="41">
        <v>1</v>
      </c>
      <c r="E7" s="41" t="s">
        <v>85</v>
      </c>
      <c r="F7" s="42" t="s">
        <v>86</v>
      </c>
      <c r="G7" s="43" t="s">
        <v>87</v>
      </c>
      <c r="H7" s="2">
        <v>0</v>
      </c>
      <c r="I7" s="2">
        <v>1</v>
      </c>
      <c r="J7" s="2">
        <v>1</v>
      </c>
      <c r="K7" s="13">
        <v>1</v>
      </c>
      <c r="L7" s="13">
        <v>1</v>
      </c>
      <c r="M7" s="13">
        <v>1</v>
      </c>
      <c r="N7" s="9">
        <f t="shared" si="0"/>
        <v>5</v>
      </c>
      <c r="O7" s="47">
        <f t="shared" si="1"/>
        <v>8.3333333333333339</v>
      </c>
      <c r="P7" s="46"/>
      <c r="Q7" s="48">
        <v>13.5</v>
      </c>
      <c r="R7" s="10"/>
      <c r="S7" s="11">
        <v>15</v>
      </c>
      <c r="T7" s="47">
        <f t="shared" si="2"/>
        <v>42</v>
      </c>
      <c r="U7" s="12"/>
      <c r="V7" s="49">
        <f t="shared" si="4"/>
        <v>63.833333333333336</v>
      </c>
      <c r="W7" s="50" t="str">
        <f t="shared" si="3"/>
        <v>C</v>
      </c>
    </row>
    <row r="8" spans="1:23" x14ac:dyDescent="0.25">
      <c r="A8" s="8"/>
      <c r="B8" s="8"/>
      <c r="C8" s="29"/>
      <c r="D8" s="41">
        <v>1</v>
      </c>
      <c r="E8" s="41" t="s">
        <v>38</v>
      </c>
      <c r="F8" s="42" t="s">
        <v>92</v>
      </c>
      <c r="G8" s="43" t="s">
        <v>93</v>
      </c>
      <c r="H8" s="2">
        <v>0</v>
      </c>
      <c r="I8" s="2">
        <v>1</v>
      </c>
      <c r="J8" s="2">
        <v>1</v>
      </c>
      <c r="K8" s="13">
        <v>1</v>
      </c>
      <c r="L8" s="13">
        <v>1</v>
      </c>
      <c r="M8" s="13">
        <v>0</v>
      </c>
      <c r="N8" s="9">
        <f t="shared" si="0"/>
        <v>4</v>
      </c>
      <c r="O8" s="47">
        <f t="shared" si="1"/>
        <v>6.6666666666666661</v>
      </c>
      <c r="P8" s="46"/>
      <c r="Q8" s="48">
        <v>13.5</v>
      </c>
      <c r="R8" s="10"/>
      <c r="S8" s="11">
        <v>8</v>
      </c>
      <c r="T8" s="47">
        <f t="shared" si="2"/>
        <v>22.400000000000002</v>
      </c>
      <c r="U8" s="12"/>
      <c r="V8" s="49">
        <f t="shared" si="4"/>
        <v>42.56666666666667</v>
      </c>
      <c r="W8" s="50" t="str">
        <f t="shared" si="3"/>
        <v>FAIL</v>
      </c>
    </row>
    <row r="9" spans="1:23" x14ac:dyDescent="0.25">
      <c r="A9" s="44"/>
      <c r="B9" s="44"/>
      <c r="C9" s="45"/>
      <c r="D9" s="51">
        <v>2</v>
      </c>
      <c r="E9" s="51" t="s">
        <v>37</v>
      </c>
      <c r="F9" s="52" t="s">
        <v>39</v>
      </c>
      <c r="G9" s="53" t="s">
        <v>40</v>
      </c>
      <c r="H9" s="2">
        <v>1</v>
      </c>
      <c r="I9" s="2">
        <v>1</v>
      </c>
      <c r="J9" s="2">
        <v>1</v>
      </c>
      <c r="K9" s="13">
        <v>0</v>
      </c>
      <c r="L9" s="13">
        <v>1</v>
      </c>
      <c r="M9" s="13">
        <v>0</v>
      </c>
      <c r="N9" s="9">
        <f t="shared" si="0"/>
        <v>4</v>
      </c>
      <c r="O9" s="47">
        <f t="shared" si="1"/>
        <v>6.6666666666666661</v>
      </c>
      <c r="P9" s="46"/>
      <c r="Q9" s="48">
        <v>16</v>
      </c>
      <c r="R9" s="10"/>
      <c r="S9" s="11">
        <v>18</v>
      </c>
      <c r="T9" s="47">
        <f t="shared" si="2"/>
        <v>50.4</v>
      </c>
      <c r="U9" s="12"/>
      <c r="V9" s="49">
        <f t="shared" si="4"/>
        <v>73.066666666666663</v>
      </c>
      <c r="W9" s="50" t="str">
        <f t="shared" si="3"/>
        <v>B</v>
      </c>
    </row>
    <row r="10" spans="1:23" x14ac:dyDescent="0.25">
      <c r="A10" s="8"/>
      <c r="B10" s="8"/>
      <c r="C10" s="29"/>
      <c r="D10" s="51">
        <v>2</v>
      </c>
      <c r="E10" s="51" t="s">
        <v>37</v>
      </c>
      <c r="F10" s="52" t="s">
        <v>75</v>
      </c>
      <c r="G10" s="53" t="s">
        <v>76</v>
      </c>
      <c r="H10" s="2">
        <v>1</v>
      </c>
      <c r="I10" s="2">
        <v>1</v>
      </c>
      <c r="J10" s="2">
        <v>1</v>
      </c>
      <c r="K10" s="13">
        <v>1</v>
      </c>
      <c r="L10" s="13">
        <v>1</v>
      </c>
      <c r="M10" s="13">
        <v>1</v>
      </c>
      <c r="N10" s="9">
        <f t="shared" si="0"/>
        <v>6</v>
      </c>
      <c r="O10" s="47">
        <f t="shared" si="1"/>
        <v>10</v>
      </c>
      <c r="P10" s="46"/>
      <c r="Q10" s="48">
        <v>16</v>
      </c>
      <c r="R10" s="10"/>
      <c r="S10" s="11">
        <v>18</v>
      </c>
      <c r="T10" s="47">
        <f t="shared" si="2"/>
        <v>50.4</v>
      </c>
      <c r="U10" s="12"/>
      <c r="V10" s="49">
        <f t="shared" si="4"/>
        <v>76.400000000000006</v>
      </c>
      <c r="W10" s="50" t="str">
        <f t="shared" si="3"/>
        <v>B+</v>
      </c>
    </row>
    <row r="11" spans="1:23" x14ac:dyDescent="0.25">
      <c r="A11" s="8"/>
      <c r="B11" s="8"/>
      <c r="C11" s="29"/>
      <c r="D11" s="51">
        <v>2</v>
      </c>
      <c r="E11" s="51" t="s">
        <v>37</v>
      </c>
      <c r="F11" s="52" t="s">
        <v>98</v>
      </c>
      <c r="G11" s="53" t="s">
        <v>99</v>
      </c>
      <c r="H11" s="2">
        <v>1</v>
      </c>
      <c r="I11" s="2">
        <v>1</v>
      </c>
      <c r="J11" s="2">
        <v>1</v>
      </c>
      <c r="K11" s="13">
        <v>1</v>
      </c>
      <c r="L11" s="13">
        <v>1</v>
      </c>
      <c r="M11" s="13">
        <v>1</v>
      </c>
      <c r="N11" s="9">
        <f t="shared" si="0"/>
        <v>6</v>
      </c>
      <c r="O11" s="47">
        <f t="shared" si="1"/>
        <v>10</v>
      </c>
      <c r="P11" s="46"/>
      <c r="Q11" s="48">
        <v>16</v>
      </c>
      <c r="R11" s="10"/>
      <c r="S11" s="11">
        <v>22</v>
      </c>
      <c r="T11" s="47">
        <f t="shared" si="2"/>
        <v>61.6</v>
      </c>
      <c r="U11" s="12"/>
      <c r="V11" s="49">
        <f t="shared" si="4"/>
        <v>87.6</v>
      </c>
      <c r="W11" s="50" t="str">
        <f t="shared" si="3"/>
        <v>A</v>
      </c>
    </row>
    <row r="12" spans="1:23" x14ac:dyDescent="0.25">
      <c r="A12" s="44"/>
      <c r="B12" s="44"/>
      <c r="C12" s="45"/>
      <c r="D12" s="41">
        <v>3</v>
      </c>
      <c r="E12" s="41" t="s">
        <v>37</v>
      </c>
      <c r="F12" s="42" t="s">
        <v>42</v>
      </c>
      <c r="G12" s="43" t="s">
        <v>43</v>
      </c>
      <c r="H12" s="2">
        <v>1</v>
      </c>
      <c r="I12" s="2">
        <v>1</v>
      </c>
      <c r="J12" s="2">
        <v>1</v>
      </c>
      <c r="K12" s="13">
        <v>1</v>
      </c>
      <c r="L12" s="13">
        <v>1</v>
      </c>
      <c r="M12" s="13">
        <v>1</v>
      </c>
      <c r="N12" s="9">
        <f t="shared" si="0"/>
        <v>6</v>
      </c>
      <c r="O12" s="47">
        <f t="shared" si="1"/>
        <v>10</v>
      </c>
      <c r="P12" s="46"/>
      <c r="Q12" s="48">
        <v>20</v>
      </c>
      <c r="R12" s="10"/>
      <c r="S12" s="11">
        <v>24</v>
      </c>
      <c r="T12" s="47">
        <f t="shared" si="2"/>
        <v>67.2</v>
      </c>
      <c r="U12" s="12"/>
      <c r="V12" s="49">
        <f t="shared" si="4"/>
        <v>97.2</v>
      </c>
      <c r="W12" s="50" t="str">
        <f t="shared" si="3"/>
        <v>A</v>
      </c>
    </row>
    <row r="13" spans="1:23" x14ac:dyDescent="0.25">
      <c r="A13" s="44"/>
      <c r="B13" s="44"/>
      <c r="C13" s="45"/>
      <c r="D13" s="41">
        <v>3</v>
      </c>
      <c r="E13" s="41" t="s">
        <v>37</v>
      </c>
      <c r="F13" s="42" t="s">
        <v>44</v>
      </c>
      <c r="G13" s="43" t="s">
        <v>45</v>
      </c>
      <c r="H13" s="2">
        <v>1</v>
      </c>
      <c r="I13" s="2">
        <v>1</v>
      </c>
      <c r="J13" s="2">
        <v>1</v>
      </c>
      <c r="K13" s="13">
        <v>0</v>
      </c>
      <c r="L13" s="13">
        <v>1</v>
      </c>
      <c r="M13" s="13">
        <v>1</v>
      </c>
      <c r="N13" s="9">
        <f t="shared" si="0"/>
        <v>5</v>
      </c>
      <c r="O13" s="47">
        <f t="shared" si="1"/>
        <v>8.3333333333333339</v>
      </c>
      <c r="P13" s="46"/>
      <c r="Q13" s="48">
        <v>20</v>
      </c>
      <c r="R13" s="10"/>
      <c r="S13" s="11">
        <v>23</v>
      </c>
      <c r="T13" s="47">
        <f t="shared" si="2"/>
        <v>64.400000000000006</v>
      </c>
      <c r="U13" s="12"/>
      <c r="V13" s="49">
        <f t="shared" si="4"/>
        <v>92.733333333333334</v>
      </c>
      <c r="W13" s="50" t="str">
        <f t="shared" si="3"/>
        <v>A</v>
      </c>
    </row>
    <row r="14" spans="1:23" x14ac:dyDescent="0.25">
      <c r="A14" s="44"/>
      <c r="B14" s="44"/>
      <c r="C14" s="45"/>
      <c r="D14" s="41">
        <v>3</v>
      </c>
      <c r="E14" s="41" t="s">
        <v>37</v>
      </c>
      <c r="F14" s="42" t="s">
        <v>41</v>
      </c>
      <c r="G14" s="43" t="s">
        <v>46</v>
      </c>
      <c r="H14" s="2">
        <v>1</v>
      </c>
      <c r="I14" s="2">
        <v>1</v>
      </c>
      <c r="J14" s="2">
        <v>1</v>
      </c>
      <c r="K14" s="13">
        <v>1</v>
      </c>
      <c r="L14" s="13">
        <v>1</v>
      </c>
      <c r="M14" s="13">
        <v>1</v>
      </c>
      <c r="N14" s="9">
        <f t="shared" si="0"/>
        <v>6</v>
      </c>
      <c r="O14" s="47">
        <f t="shared" si="1"/>
        <v>10</v>
      </c>
      <c r="P14" s="46"/>
      <c r="Q14" s="48">
        <v>20</v>
      </c>
      <c r="R14" s="10"/>
      <c r="S14" s="11">
        <v>22</v>
      </c>
      <c r="T14" s="47">
        <f t="shared" si="2"/>
        <v>61.6</v>
      </c>
      <c r="U14" s="12"/>
      <c r="V14" s="49">
        <f t="shared" si="4"/>
        <v>91.6</v>
      </c>
      <c r="W14" s="50" t="str">
        <f t="shared" si="3"/>
        <v>A</v>
      </c>
    </row>
    <row r="15" spans="1:23" x14ac:dyDescent="0.25">
      <c r="A15" s="8"/>
      <c r="B15" s="8"/>
      <c r="C15" s="29"/>
      <c r="D15" s="41">
        <v>3</v>
      </c>
      <c r="E15" s="41" t="s">
        <v>37</v>
      </c>
      <c r="F15" s="42" t="s">
        <v>96</v>
      </c>
      <c r="G15" s="43" t="s">
        <v>97</v>
      </c>
      <c r="H15" s="2">
        <v>0</v>
      </c>
      <c r="I15" s="2">
        <v>1</v>
      </c>
      <c r="J15" s="2">
        <v>1</v>
      </c>
      <c r="K15" s="13">
        <v>1</v>
      </c>
      <c r="L15" s="13">
        <v>1</v>
      </c>
      <c r="M15" s="13">
        <v>1</v>
      </c>
      <c r="N15" s="9">
        <f t="shared" si="0"/>
        <v>5</v>
      </c>
      <c r="O15" s="47">
        <f t="shared" si="1"/>
        <v>8.3333333333333339</v>
      </c>
      <c r="P15" s="46"/>
      <c r="Q15" s="48">
        <v>20</v>
      </c>
      <c r="R15" s="10"/>
      <c r="S15" s="11">
        <v>18</v>
      </c>
      <c r="T15" s="47">
        <f t="shared" si="2"/>
        <v>50.4</v>
      </c>
      <c r="U15" s="12"/>
      <c r="V15" s="49">
        <f t="shared" si="4"/>
        <v>78.733333333333334</v>
      </c>
      <c r="W15" s="50" t="str">
        <f t="shared" si="3"/>
        <v>B+</v>
      </c>
    </row>
    <row r="16" spans="1:23" x14ac:dyDescent="0.25">
      <c r="A16" s="44"/>
      <c r="B16" s="44"/>
      <c r="C16" s="45"/>
      <c r="D16" s="51">
        <v>4</v>
      </c>
      <c r="E16" s="51" t="s">
        <v>37</v>
      </c>
      <c r="F16" s="52" t="s">
        <v>47</v>
      </c>
      <c r="G16" s="53" t="s">
        <v>48</v>
      </c>
      <c r="H16" s="2">
        <v>1</v>
      </c>
      <c r="I16" s="2">
        <v>1</v>
      </c>
      <c r="J16" s="2">
        <v>1</v>
      </c>
      <c r="K16" s="13">
        <v>1</v>
      </c>
      <c r="L16" s="13">
        <v>1</v>
      </c>
      <c r="M16" s="13">
        <v>1</v>
      </c>
      <c r="N16" s="9">
        <f t="shared" si="0"/>
        <v>6</v>
      </c>
      <c r="O16" s="47">
        <f t="shared" si="1"/>
        <v>10</v>
      </c>
      <c r="P16" s="46"/>
      <c r="Q16" s="48">
        <v>18</v>
      </c>
      <c r="R16" s="10"/>
      <c r="S16" s="11">
        <v>20</v>
      </c>
      <c r="T16" s="47">
        <f t="shared" si="2"/>
        <v>56</v>
      </c>
      <c r="U16" s="12"/>
      <c r="V16" s="49">
        <f t="shared" si="4"/>
        <v>84</v>
      </c>
      <c r="W16" s="50" t="str">
        <f t="shared" si="3"/>
        <v>A</v>
      </c>
    </row>
    <row r="17" spans="1:23" x14ac:dyDescent="0.25">
      <c r="A17" s="8"/>
      <c r="B17" s="8"/>
      <c r="C17" s="29"/>
      <c r="D17" s="51">
        <v>4</v>
      </c>
      <c r="E17" s="51" t="s">
        <v>38</v>
      </c>
      <c r="F17" s="52" t="s">
        <v>69</v>
      </c>
      <c r="G17" s="53" t="s">
        <v>70</v>
      </c>
      <c r="H17" s="2">
        <v>1</v>
      </c>
      <c r="I17" s="2">
        <v>1</v>
      </c>
      <c r="J17" s="2">
        <v>1</v>
      </c>
      <c r="K17" s="13">
        <v>1</v>
      </c>
      <c r="L17" s="13">
        <v>1</v>
      </c>
      <c r="M17" s="13">
        <v>1</v>
      </c>
      <c r="N17" s="9">
        <f t="shared" si="0"/>
        <v>6</v>
      </c>
      <c r="O17" s="47">
        <f t="shared" si="1"/>
        <v>10</v>
      </c>
      <c r="P17" s="46"/>
      <c r="Q17" s="48">
        <v>18</v>
      </c>
      <c r="R17" s="10"/>
      <c r="S17" s="11">
        <v>18</v>
      </c>
      <c r="T17" s="47">
        <f t="shared" si="2"/>
        <v>50.4</v>
      </c>
      <c r="U17" s="12"/>
      <c r="V17" s="49">
        <f t="shared" si="4"/>
        <v>78.400000000000006</v>
      </c>
      <c r="W17" s="50" t="str">
        <f t="shared" si="3"/>
        <v>B+</v>
      </c>
    </row>
    <row r="18" spans="1:23" x14ac:dyDescent="0.25">
      <c r="A18" s="8"/>
      <c r="B18" s="8"/>
      <c r="C18" s="29"/>
      <c r="D18" s="51">
        <v>4</v>
      </c>
      <c r="E18" s="51" t="s">
        <v>37</v>
      </c>
      <c r="F18" s="52" t="s">
        <v>79</v>
      </c>
      <c r="G18" s="53" t="s">
        <v>80</v>
      </c>
      <c r="H18" s="2">
        <v>0</v>
      </c>
      <c r="I18" s="2">
        <v>1</v>
      </c>
      <c r="J18" s="2">
        <v>1</v>
      </c>
      <c r="K18" s="13">
        <v>1</v>
      </c>
      <c r="L18" s="13">
        <v>1</v>
      </c>
      <c r="M18" s="13">
        <v>1</v>
      </c>
      <c r="N18" s="9">
        <f t="shared" si="0"/>
        <v>5</v>
      </c>
      <c r="O18" s="47">
        <f t="shared" si="1"/>
        <v>8.3333333333333339</v>
      </c>
      <c r="P18" s="46"/>
      <c r="Q18" s="48">
        <v>18</v>
      </c>
      <c r="R18" s="10"/>
      <c r="S18" s="11">
        <v>23</v>
      </c>
      <c r="T18" s="47">
        <f t="shared" si="2"/>
        <v>64.400000000000006</v>
      </c>
      <c r="U18" s="12"/>
      <c r="V18" s="49">
        <f t="shared" si="4"/>
        <v>90.733333333333334</v>
      </c>
      <c r="W18" s="50" t="str">
        <f t="shared" si="3"/>
        <v>A</v>
      </c>
    </row>
    <row r="19" spans="1:23" x14ac:dyDescent="0.25">
      <c r="A19" s="8"/>
      <c r="B19" s="8"/>
      <c r="C19" s="29"/>
      <c r="D19" s="51">
        <v>4</v>
      </c>
      <c r="E19" s="51" t="s">
        <v>85</v>
      </c>
      <c r="F19" s="52" t="s">
        <v>88</v>
      </c>
      <c r="G19" s="53" t="s">
        <v>89</v>
      </c>
      <c r="H19" s="2">
        <v>0</v>
      </c>
      <c r="I19" s="2">
        <v>1</v>
      </c>
      <c r="J19" s="2">
        <v>1</v>
      </c>
      <c r="K19" s="13">
        <v>1</v>
      </c>
      <c r="L19" s="13">
        <v>1</v>
      </c>
      <c r="M19" s="13">
        <v>1</v>
      </c>
      <c r="N19" s="9">
        <f t="shared" si="0"/>
        <v>5</v>
      </c>
      <c r="O19" s="47">
        <f t="shared" si="1"/>
        <v>8.3333333333333339</v>
      </c>
      <c r="P19" s="46"/>
      <c r="Q19" s="48">
        <v>18</v>
      </c>
      <c r="R19" s="10"/>
      <c r="S19" s="11">
        <v>17</v>
      </c>
      <c r="T19" s="47">
        <f t="shared" si="2"/>
        <v>47.6</v>
      </c>
      <c r="U19" s="12"/>
      <c r="V19" s="49">
        <f t="shared" si="4"/>
        <v>73.933333333333337</v>
      </c>
      <c r="W19" s="50" t="str">
        <f t="shared" si="3"/>
        <v>B</v>
      </c>
    </row>
    <row r="20" spans="1:23" x14ac:dyDescent="0.25">
      <c r="A20" s="44"/>
      <c r="B20" s="44"/>
      <c r="C20" s="45"/>
      <c r="D20" s="41">
        <v>5</v>
      </c>
      <c r="E20" s="41" t="s">
        <v>37</v>
      </c>
      <c r="F20" s="42" t="s">
        <v>51</v>
      </c>
      <c r="G20" s="43" t="s">
        <v>52</v>
      </c>
      <c r="H20" s="2">
        <v>1</v>
      </c>
      <c r="I20" s="2">
        <v>0</v>
      </c>
      <c r="J20" s="2">
        <v>0</v>
      </c>
      <c r="K20" s="13">
        <v>0</v>
      </c>
      <c r="L20" s="13">
        <v>1</v>
      </c>
      <c r="M20" s="13">
        <v>1</v>
      </c>
      <c r="N20" s="9">
        <f t="shared" si="0"/>
        <v>3</v>
      </c>
      <c r="O20" s="47">
        <f t="shared" si="1"/>
        <v>5</v>
      </c>
      <c r="P20" s="46"/>
      <c r="Q20" s="48">
        <v>18.5</v>
      </c>
      <c r="R20" s="10"/>
      <c r="S20" s="11">
        <v>22</v>
      </c>
      <c r="T20" s="47">
        <f t="shared" si="2"/>
        <v>61.6</v>
      </c>
      <c r="U20" s="12"/>
      <c r="V20" s="49">
        <f t="shared" si="4"/>
        <v>85.1</v>
      </c>
      <c r="W20" s="50" t="str">
        <f t="shared" si="3"/>
        <v>A</v>
      </c>
    </row>
    <row r="21" spans="1:23" x14ac:dyDescent="0.25">
      <c r="A21" s="8"/>
      <c r="B21" s="8"/>
      <c r="C21" s="29"/>
      <c r="D21" s="41">
        <v>5</v>
      </c>
      <c r="E21" s="41" t="s">
        <v>38</v>
      </c>
      <c r="F21" s="42" t="s">
        <v>57</v>
      </c>
      <c r="G21" s="43" t="s">
        <v>58</v>
      </c>
      <c r="H21" s="2">
        <v>1</v>
      </c>
      <c r="I21" s="2">
        <v>1</v>
      </c>
      <c r="J21" s="2">
        <v>1</v>
      </c>
      <c r="K21" s="13">
        <v>1</v>
      </c>
      <c r="L21" s="13">
        <v>1</v>
      </c>
      <c r="M21" s="13">
        <v>1</v>
      </c>
      <c r="N21" s="9">
        <f t="shared" si="0"/>
        <v>6</v>
      </c>
      <c r="O21" s="47">
        <f t="shared" si="1"/>
        <v>10</v>
      </c>
      <c r="P21" s="46"/>
      <c r="Q21" s="48">
        <v>18.5</v>
      </c>
      <c r="R21" s="10"/>
      <c r="S21" s="11">
        <v>12</v>
      </c>
      <c r="T21" s="47">
        <f t="shared" si="2"/>
        <v>33.6</v>
      </c>
      <c r="U21" s="12"/>
      <c r="V21" s="49">
        <f t="shared" si="4"/>
        <v>62.1</v>
      </c>
      <c r="W21" s="50" t="str">
        <f t="shared" si="3"/>
        <v>C</v>
      </c>
    </row>
    <row r="22" spans="1:23" x14ac:dyDescent="0.25">
      <c r="A22" s="8"/>
      <c r="B22" s="8"/>
      <c r="C22" s="29"/>
      <c r="D22" s="41">
        <v>5</v>
      </c>
      <c r="E22" s="41" t="s">
        <v>37</v>
      </c>
      <c r="F22" s="42" t="s">
        <v>71</v>
      </c>
      <c r="G22" s="43" t="s">
        <v>72</v>
      </c>
      <c r="H22" s="2">
        <v>1</v>
      </c>
      <c r="I22" s="2">
        <v>1</v>
      </c>
      <c r="J22" s="2">
        <v>1</v>
      </c>
      <c r="K22" s="13">
        <v>1</v>
      </c>
      <c r="L22" s="13">
        <v>1</v>
      </c>
      <c r="M22" s="13">
        <v>1</v>
      </c>
      <c r="N22" s="9">
        <f t="shared" si="0"/>
        <v>6</v>
      </c>
      <c r="O22" s="47">
        <f t="shared" si="1"/>
        <v>10</v>
      </c>
      <c r="P22" s="46"/>
      <c r="Q22" s="48">
        <v>18.5</v>
      </c>
      <c r="R22" s="10"/>
      <c r="S22" s="11">
        <v>20</v>
      </c>
      <c r="T22" s="47">
        <f t="shared" si="2"/>
        <v>56</v>
      </c>
      <c r="U22" s="12"/>
      <c r="V22" s="49">
        <f t="shared" si="4"/>
        <v>84.5</v>
      </c>
      <c r="W22" s="50" t="str">
        <f t="shared" si="3"/>
        <v>A</v>
      </c>
    </row>
    <row r="23" spans="1:23" x14ac:dyDescent="0.25">
      <c r="A23" s="44"/>
      <c r="B23" s="44"/>
      <c r="C23" s="45"/>
      <c r="D23" s="51">
        <v>6</v>
      </c>
      <c r="E23" s="51" t="s">
        <v>34</v>
      </c>
      <c r="F23" s="52" t="s">
        <v>35</v>
      </c>
      <c r="G23" s="53" t="s">
        <v>36</v>
      </c>
      <c r="H23" s="2">
        <v>1</v>
      </c>
      <c r="I23" s="2">
        <v>1</v>
      </c>
      <c r="J23" s="2">
        <v>1</v>
      </c>
      <c r="K23" s="13">
        <v>1</v>
      </c>
      <c r="L23" s="13">
        <v>1</v>
      </c>
      <c r="M23" s="13">
        <v>1</v>
      </c>
      <c r="N23" s="9">
        <f t="shared" si="0"/>
        <v>6</v>
      </c>
      <c r="O23" s="47">
        <f t="shared" si="1"/>
        <v>10</v>
      </c>
      <c r="P23" s="46"/>
      <c r="Q23" s="48">
        <v>17</v>
      </c>
      <c r="R23" s="10"/>
      <c r="S23" s="11">
        <v>24</v>
      </c>
      <c r="T23" s="47">
        <f>S23/25*70</f>
        <v>67.2</v>
      </c>
      <c r="U23" s="12"/>
      <c r="V23" s="49">
        <f t="shared" si="4"/>
        <v>94.2</v>
      </c>
      <c r="W23" s="50" t="str">
        <f t="shared" si="3"/>
        <v>A</v>
      </c>
    </row>
    <row r="24" spans="1:23" x14ac:dyDescent="0.25">
      <c r="A24" s="8"/>
      <c r="B24" s="8"/>
      <c r="C24" s="29"/>
      <c r="D24" s="51">
        <v>6</v>
      </c>
      <c r="E24" s="51" t="s">
        <v>37</v>
      </c>
      <c r="F24" s="52" t="s">
        <v>65</v>
      </c>
      <c r="G24" s="53" t="s">
        <v>66</v>
      </c>
      <c r="H24" s="2">
        <v>1</v>
      </c>
      <c r="I24" s="2">
        <v>1</v>
      </c>
      <c r="J24" s="2">
        <v>1</v>
      </c>
      <c r="K24" s="13">
        <v>1</v>
      </c>
      <c r="L24" s="13">
        <v>1</v>
      </c>
      <c r="M24" s="13">
        <v>1</v>
      </c>
      <c r="N24" s="9">
        <f t="shared" si="0"/>
        <v>6</v>
      </c>
      <c r="O24" s="47">
        <f t="shared" si="1"/>
        <v>10</v>
      </c>
      <c r="P24" s="46"/>
      <c r="Q24" s="48">
        <v>17</v>
      </c>
      <c r="R24" s="10"/>
      <c r="S24" s="11">
        <v>20</v>
      </c>
      <c r="T24" s="47">
        <f t="shared" si="2"/>
        <v>56</v>
      </c>
      <c r="U24" s="12"/>
      <c r="V24" s="49">
        <f t="shared" si="4"/>
        <v>83</v>
      </c>
      <c r="W24" s="50" t="str">
        <f t="shared" si="3"/>
        <v>A</v>
      </c>
    </row>
    <row r="25" spans="1:23" x14ac:dyDescent="0.25">
      <c r="A25" s="8"/>
      <c r="B25" s="8"/>
      <c r="C25" s="29"/>
      <c r="D25" s="51">
        <v>6</v>
      </c>
      <c r="E25" s="51" t="s">
        <v>38</v>
      </c>
      <c r="F25" s="52" t="s">
        <v>94</v>
      </c>
      <c r="G25" s="53" t="s">
        <v>95</v>
      </c>
      <c r="H25" s="2">
        <v>1</v>
      </c>
      <c r="I25" s="2">
        <v>1</v>
      </c>
      <c r="J25" s="2">
        <v>1</v>
      </c>
      <c r="K25" s="13">
        <v>1</v>
      </c>
      <c r="L25" s="13">
        <v>1</v>
      </c>
      <c r="M25" s="13">
        <v>1</v>
      </c>
      <c r="N25" s="9">
        <f t="shared" si="0"/>
        <v>6</v>
      </c>
      <c r="O25" s="47">
        <f t="shared" si="1"/>
        <v>10</v>
      </c>
      <c r="P25" s="46"/>
      <c r="Q25" s="48">
        <v>17</v>
      </c>
      <c r="R25" s="10"/>
      <c r="S25" s="11">
        <v>23</v>
      </c>
      <c r="T25" s="47">
        <f t="shared" si="2"/>
        <v>64.400000000000006</v>
      </c>
      <c r="U25" s="12"/>
      <c r="V25" s="49">
        <f t="shared" si="4"/>
        <v>91.4</v>
      </c>
      <c r="W25" s="50" t="str">
        <f t="shared" si="3"/>
        <v>A</v>
      </c>
    </row>
    <row r="26" spans="1:23" x14ac:dyDescent="0.25">
      <c r="A26" s="8"/>
      <c r="B26" s="8"/>
      <c r="C26" s="29"/>
      <c r="D26" s="51">
        <v>6</v>
      </c>
      <c r="E26" s="51" t="s">
        <v>38</v>
      </c>
      <c r="F26" s="52" t="s">
        <v>67</v>
      </c>
      <c r="G26" s="53" t="s">
        <v>68</v>
      </c>
      <c r="H26" s="2">
        <v>1</v>
      </c>
      <c r="I26" s="2">
        <v>0</v>
      </c>
      <c r="J26" s="2">
        <v>1</v>
      </c>
      <c r="K26" s="13">
        <v>1</v>
      </c>
      <c r="L26" s="13">
        <v>1</v>
      </c>
      <c r="M26" s="13">
        <v>1</v>
      </c>
      <c r="N26" s="9">
        <f t="shared" si="0"/>
        <v>5</v>
      </c>
      <c r="O26" s="47">
        <f t="shared" si="1"/>
        <v>8.3333333333333339</v>
      </c>
      <c r="P26" s="46"/>
      <c r="Q26" s="48">
        <v>17</v>
      </c>
      <c r="R26" s="10"/>
      <c r="S26" s="11">
        <v>17</v>
      </c>
      <c r="T26" s="47">
        <f t="shared" si="2"/>
        <v>47.6</v>
      </c>
      <c r="U26" s="12"/>
      <c r="V26" s="49">
        <f t="shared" si="4"/>
        <v>72.933333333333337</v>
      </c>
      <c r="W26" s="50" t="str">
        <f t="shared" si="3"/>
        <v>B</v>
      </c>
    </row>
    <row r="27" spans="1:23" x14ac:dyDescent="0.25">
      <c r="A27" s="8"/>
      <c r="B27" s="8"/>
      <c r="C27" s="29"/>
      <c r="D27" s="41">
        <v>7</v>
      </c>
      <c r="E27" s="41" t="s">
        <v>37</v>
      </c>
      <c r="F27" s="42" t="s">
        <v>59</v>
      </c>
      <c r="G27" s="43" t="s">
        <v>60</v>
      </c>
      <c r="H27" s="2">
        <v>1</v>
      </c>
      <c r="I27" s="2">
        <v>1</v>
      </c>
      <c r="J27" s="2">
        <v>1</v>
      </c>
      <c r="K27" s="13">
        <v>1</v>
      </c>
      <c r="L27" s="13">
        <v>1</v>
      </c>
      <c r="M27" s="13">
        <v>1</v>
      </c>
      <c r="N27" s="9">
        <f t="shared" si="0"/>
        <v>6</v>
      </c>
      <c r="O27" s="47">
        <f t="shared" si="1"/>
        <v>10</v>
      </c>
      <c r="P27" s="46"/>
      <c r="Q27" s="48">
        <v>9.5</v>
      </c>
      <c r="R27" s="10"/>
      <c r="S27" s="11">
        <v>18</v>
      </c>
      <c r="T27" s="47">
        <f t="shared" si="2"/>
        <v>50.4</v>
      </c>
      <c r="U27" s="12"/>
      <c r="V27" s="49">
        <f t="shared" si="4"/>
        <v>69.900000000000006</v>
      </c>
      <c r="W27" s="50" t="str">
        <f t="shared" si="3"/>
        <v>B</v>
      </c>
    </row>
    <row r="28" spans="1:23" x14ac:dyDescent="0.25">
      <c r="A28" s="8"/>
      <c r="B28" s="8"/>
      <c r="C28" s="29"/>
      <c r="D28" s="41">
        <v>7</v>
      </c>
      <c r="E28" s="41" t="s">
        <v>37</v>
      </c>
      <c r="F28" s="42" t="s">
        <v>61</v>
      </c>
      <c r="G28" s="43" t="s">
        <v>62</v>
      </c>
      <c r="H28" s="2">
        <v>1</v>
      </c>
      <c r="I28" s="2">
        <v>1</v>
      </c>
      <c r="J28" s="2">
        <v>1</v>
      </c>
      <c r="K28" s="13">
        <v>1</v>
      </c>
      <c r="L28" s="13">
        <v>1</v>
      </c>
      <c r="M28" s="13">
        <v>1</v>
      </c>
      <c r="N28" s="9">
        <f t="shared" si="0"/>
        <v>6</v>
      </c>
      <c r="O28" s="47">
        <f t="shared" si="1"/>
        <v>10</v>
      </c>
      <c r="P28" s="46"/>
      <c r="Q28" s="48">
        <v>9.5</v>
      </c>
      <c r="R28" s="10"/>
      <c r="S28" s="11">
        <v>12</v>
      </c>
      <c r="T28" s="47">
        <f t="shared" si="2"/>
        <v>33.6</v>
      </c>
      <c r="U28" s="12"/>
      <c r="V28" s="49">
        <f t="shared" si="4"/>
        <v>53.1</v>
      </c>
      <c r="W28" s="50" t="str">
        <f t="shared" si="3"/>
        <v>D</v>
      </c>
    </row>
    <row r="29" spans="1:23" x14ac:dyDescent="0.25">
      <c r="A29" s="8"/>
      <c r="B29" s="8"/>
      <c r="C29" s="29"/>
      <c r="D29" s="41">
        <v>7</v>
      </c>
      <c r="E29" s="41" t="s">
        <v>38</v>
      </c>
      <c r="F29" s="42" t="s">
        <v>63</v>
      </c>
      <c r="G29" s="43" t="s">
        <v>64</v>
      </c>
      <c r="H29" s="2">
        <v>1</v>
      </c>
      <c r="I29" s="2">
        <v>1</v>
      </c>
      <c r="J29" s="2">
        <v>1</v>
      </c>
      <c r="K29" s="13">
        <v>1</v>
      </c>
      <c r="L29" s="13">
        <v>1</v>
      </c>
      <c r="M29" s="13">
        <v>1</v>
      </c>
      <c r="N29" s="9">
        <f t="shared" si="0"/>
        <v>6</v>
      </c>
      <c r="O29" s="47">
        <f t="shared" si="1"/>
        <v>10</v>
      </c>
      <c r="P29" s="46"/>
      <c r="Q29" s="48">
        <v>9.5</v>
      </c>
      <c r="R29" s="10"/>
      <c r="S29" s="11">
        <v>9</v>
      </c>
      <c r="T29" s="47">
        <f t="shared" si="2"/>
        <v>25.2</v>
      </c>
      <c r="U29" s="12"/>
      <c r="V29" s="49">
        <f t="shared" si="4"/>
        <v>44.7</v>
      </c>
      <c r="W29" s="50" t="str">
        <f t="shared" si="3"/>
        <v>D</v>
      </c>
    </row>
    <row r="30" spans="1:23" x14ac:dyDescent="0.25">
      <c r="A30" s="44"/>
      <c r="B30" s="44"/>
      <c r="C30" s="45"/>
      <c r="D30" s="51">
        <v>8</v>
      </c>
      <c r="E30" s="51" t="s">
        <v>37</v>
      </c>
      <c r="F30" s="52" t="s">
        <v>53</v>
      </c>
      <c r="G30" s="53" t="s">
        <v>54</v>
      </c>
      <c r="H30" s="2">
        <v>1</v>
      </c>
      <c r="I30" s="2">
        <v>1</v>
      </c>
      <c r="J30" s="2">
        <v>1</v>
      </c>
      <c r="K30" s="13">
        <v>1</v>
      </c>
      <c r="L30" s="13">
        <v>1</v>
      </c>
      <c r="M30" s="13">
        <v>1</v>
      </c>
      <c r="N30" s="9">
        <f t="shared" si="0"/>
        <v>6</v>
      </c>
      <c r="O30" s="47">
        <f t="shared" si="1"/>
        <v>10</v>
      </c>
      <c r="P30" s="46"/>
      <c r="Q30" s="48">
        <v>18.5</v>
      </c>
      <c r="R30" s="10"/>
      <c r="S30" s="11">
        <v>21</v>
      </c>
      <c r="T30" s="47">
        <f t="shared" si="2"/>
        <v>58.8</v>
      </c>
      <c r="U30" s="12"/>
      <c r="V30" s="49">
        <f t="shared" si="4"/>
        <v>87.3</v>
      </c>
      <c r="W30" s="50" t="str">
        <f t="shared" si="3"/>
        <v>A</v>
      </c>
    </row>
    <row r="31" spans="1:23" x14ac:dyDescent="0.25">
      <c r="A31" s="44"/>
      <c r="B31" s="44"/>
      <c r="C31" s="45"/>
      <c r="D31" s="51">
        <v>8</v>
      </c>
      <c r="E31" s="51" t="s">
        <v>37</v>
      </c>
      <c r="F31" s="52" t="s">
        <v>55</v>
      </c>
      <c r="G31" s="53" t="s">
        <v>56</v>
      </c>
      <c r="H31" s="2">
        <v>1</v>
      </c>
      <c r="I31" s="2">
        <v>1</v>
      </c>
      <c r="J31" s="2">
        <v>1</v>
      </c>
      <c r="K31" s="13">
        <v>1</v>
      </c>
      <c r="L31" s="13">
        <v>1</v>
      </c>
      <c r="M31" s="13">
        <v>1</v>
      </c>
      <c r="N31" s="9">
        <f t="shared" si="0"/>
        <v>6</v>
      </c>
      <c r="O31" s="47">
        <f t="shared" si="1"/>
        <v>10</v>
      </c>
      <c r="P31" s="46"/>
      <c r="Q31" s="48">
        <v>18.5</v>
      </c>
      <c r="R31" s="10"/>
      <c r="S31" s="11">
        <v>22</v>
      </c>
      <c r="T31" s="47">
        <f t="shared" si="2"/>
        <v>61.6</v>
      </c>
      <c r="U31" s="12"/>
      <c r="V31" s="49">
        <f t="shared" si="4"/>
        <v>90.1</v>
      </c>
      <c r="W31" s="50" t="str">
        <f t="shared" si="3"/>
        <v>A</v>
      </c>
    </row>
    <row r="32" spans="1:23" x14ac:dyDescent="0.25">
      <c r="A32" s="8"/>
      <c r="B32" s="8"/>
      <c r="C32" s="29"/>
      <c r="D32" s="51">
        <v>8</v>
      </c>
      <c r="E32" s="51" t="s">
        <v>37</v>
      </c>
      <c r="F32" s="52" t="s">
        <v>77</v>
      </c>
      <c r="G32" s="53" t="s">
        <v>78</v>
      </c>
      <c r="H32" s="2">
        <v>0</v>
      </c>
      <c r="I32" s="2">
        <v>1</v>
      </c>
      <c r="J32" s="2">
        <v>1</v>
      </c>
      <c r="K32" s="13">
        <v>1</v>
      </c>
      <c r="L32" s="13">
        <v>1</v>
      </c>
      <c r="M32" s="13">
        <v>1</v>
      </c>
      <c r="N32" s="9">
        <f t="shared" si="0"/>
        <v>5</v>
      </c>
      <c r="O32" s="47">
        <f t="shared" si="1"/>
        <v>8.3333333333333339</v>
      </c>
      <c r="P32" s="46"/>
      <c r="Q32" s="48">
        <v>18.5</v>
      </c>
      <c r="R32" s="10"/>
      <c r="S32" s="11">
        <v>24</v>
      </c>
      <c r="T32" s="47">
        <f t="shared" si="2"/>
        <v>67.2</v>
      </c>
      <c r="U32" s="12"/>
      <c r="V32" s="49">
        <f t="shared" si="4"/>
        <v>94.033333333333331</v>
      </c>
      <c r="W32" s="50" t="str">
        <f t="shared" si="3"/>
        <v>A</v>
      </c>
    </row>
    <row r="33" spans="1:23" x14ac:dyDescent="0.25">
      <c r="A33" s="8"/>
      <c r="B33" s="8"/>
      <c r="C33" s="29"/>
      <c r="D33" s="51">
        <v>8</v>
      </c>
      <c r="E33" s="51" t="s">
        <v>37</v>
      </c>
      <c r="F33" s="52" t="s">
        <v>90</v>
      </c>
      <c r="G33" s="53" t="s">
        <v>91</v>
      </c>
      <c r="H33" s="2">
        <v>0</v>
      </c>
      <c r="I33" s="2">
        <v>1</v>
      </c>
      <c r="J33" s="2">
        <v>1</v>
      </c>
      <c r="K33" s="13">
        <v>1</v>
      </c>
      <c r="L33" s="13">
        <v>1</v>
      </c>
      <c r="M33" s="13">
        <v>1</v>
      </c>
      <c r="N33" s="9">
        <f t="shared" si="0"/>
        <v>5</v>
      </c>
      <c r="O33" s="47">
        <f t="shared" si="1"/>
        <v>8.3333333333333339</v>
      </c>
      <c r="P33" s="46"/>
      <c r="Q33" s="48">
        <v>18.5</v>
      </c>
      <c r="R33" s="10"/>
      <c r="S33" s="11">
        <v>20</v>
      </c>
      <c r="T33" s="47">
        <f t="shared" si="2"/>
        <v>56</v>
      </c>
      <c r="U33" s="12"/>
      <c r="V33" s="49">
        <f t="shared" si="4"/>
        <v>82.833333333333329</v>
      </c>
      <c r="W33" s="50" t="str">
        <f t="shared" si="3"/>
        <v>A</v>
      </c>
    </row>
    <row r="34" spans="1:23" x14ac:dyDescent="0.25">
      <c r="A34" s="8"/>
      <c r="B34" s="8"/>
      <c r="C34" s="29"/>
      <c r="D34" s="41"/>
      <c r="E34" s="41" t="s">
        <v>37</v>
      </c>
      <c r="F34" s="42" t="s">
        <v>73</v>
      </c>
      <c r="G34" s="43" t="s">
        <v>74</v>
      </c>
      <c r="H34" s="2">
        <v>0</v>
      </c>
      <c r="I34" s="2">
        <v>1</v>
      </c>
      <c r="J34" s="2">
        <v>1</v>
      </c>
      <c r="K34" s="13">
        <v>0</v>
      </c>
      <c r="L34" s="13">
        <v>0</v>
      </c>
      <c r="M34" s="13">
        <v>1</v>
      </c>
      <c r="N34" s="9">
        <f t="shared" si="0"/>
        <v>3</v>
      </c>
      <c r="O34" s="47">
        <f t="shared" si="1"/>
        <v>5</v>
      </c>
      <c r="P34" s="46"/>
      <c r="Q34" s="48"/>
      <c r="R34" s="10"/>
      <c r="S34" s="11">
        <v>20</v>
      </c>
      <c r="T34" s="47">
        <f t="shared" si="2"/>
        <v>56</v>
      </c>
      <c r="U34" s="12"/>
      <c r="V34" s="49">
        <f t="shared" si="4"/>
        <v>61</v>
      </c>
      <c r="W34" s="50" t="str">
        <f t="shared" si="3"/>
        <v>C</v>
      </c>
    </row>
    <row r="35" spans="1:23" x14ac:dyDescent="0.25">
      <c r="A35" s="8"/>
      <c r="B35" s="8"/>
      <c r="C35" s="29"/>
      <c r="D35" s="41"/>
      <c r="E35" s="41" t="s">
        <v>38</v>
      </c>
      <c r="F35" s="42" t="s">
        <v>81</v>
      </c>
      <c r="G35" s="43" t="s">
        <v>82</v>
      </c>
      <c r="H35" s="2">
        <v>0</v>
      </c>
      <c r="I35" s="2">
        <v>1</v>
      </c>
      <c r="J35" s="2">
        <v>1</v>
      </c>
      <c r="K35" s="13">
        <v>1</v>
      </c>
      <c r="L35" s="13">
        <v>0</v>
      </c>
      <c r="M35" s="13">
        <v>1</v>
      </c>
      <c r="N35" s="9">
        <f t="shared" si="0"/>
        <v>4</v>
      </c>
      <c r="O35" s="47">
        <f t="shared" si="1"/>
        <v>6.6666666666666661</v>
      </c>
      <c r="P35" s="46"/>
      <c r="Q35" s="48"/>
      <c r="R35" s="10"/>
      <c r="S35" s="11">
        <v>14</v>
      </c>
      <c r="T35" s="47">
        <f t="shared" si="2"/>
        <v>39.200000000000003</v>
      </c>
      <c r="U35" s="12"/>
      <c r="V35" s="49">
        <f t="shared" si="4"/>
        <v>45.866666666666667</v>
      </c>
      <c r="W35" s="50" t="str">
        <f t="shared" si="3"/>
        <v>D</v>
      </c>
    </row>
    <row r="37" spans="1:23" x14ac:dyDescent="0.25">
      <c r="D37" s="62" t="s">
        <v>31</v>
      </c>
      <c r="E37" s="63"/>
      <c r="F37" s="63"/>
      <c r="G37" s="63"/>
    </row>
  </sheetData>
  <sortState ref="A5:X35">
    <sortCondition ref="D5:D35"/>
  </sortState>
  <mergeCells count="3">
    <mergeCell ref="S2:T2"/>
    <mergeCell ref="V2:W2"/>
    <mergeCell ref="D37:G37"/>
  </mergeCells>
  <phoneticPr fontId="5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35"/>
  <sheetViews>
    <sheetView topLeftCell="B10" workbookViewId="0">
      <selection activeCell="O24" sqref="O24"/>
    </sheetView>
  </sheetViews>
  <sheetFormatPr defaultRowHeight="15" x14ac:dyDescent="0.25"/>
  <cols>
    <col min="4" max="4" width="24.28515625" customWidth="1"/>
  </cols>
  <sheetData>
    <row r="4" spans="2:15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x14ac:dyDescent="0.25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2:15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2:15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2:15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5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2:15" ht="15.75" thickBot="1" x14ac:dyDescent="0.3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ht="18.75" x14ac:dyDescent="0.3">
      <c r="B14" s="26"/>
      <c r="C14" s="26"/>
      <c r="D14" s="1"/>
      <c r="E14" s="1"/>
      <c r="F14" s="1"/>
      <c r="G14" s="1"/>
      <c r="H14" s="1"/>
      <c r="I14" s="1"/>
      <c r="J14" s="1"/>
      <c r="K14" s="1"/>
      <c r="L14" s="1"/>
      <c r="M14" s="1"/>
      <c r="N14" s="64" t="s">
        <v>26</v>
      </c>
      <c r="O14" s="65"/>
    </row>
    <row r="15" spans="2:15" x14ac:dyDescent="0.25">
      <c r="B15" s="1"/>
      <c r="C15" s="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32"/>
      <c r="O15" s="33"/>
    </row>
    <row r="16" spans="2:15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2" t="s">
        <v>25</v>
      </c>
      <c r="O16" s="33">
        <f>COUNTIF(Scores!W5:W35,"A")</f>
        <v>15</v>
      </c>
    </row>
    <row r="17" spans="2:15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2" t="s">
        <v>24</v>
      </c>
      <c r="O17" s="33">
        <f>COUNTIF(Scores!W5:W35,"B+")</f>
        <v>3</v>
      </c>
    </row>
    <row r="18" spans="2:15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2" t="s">
        <v>19</v>
      </c>
      <c r="O18" s="33">
        <f>COUNTIF(Scores!W5:W35,"B")</f>
        <v>4</v>
      </c>
    </row>
    <row r="19" spans="2:15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2" t="s">
        <v>20</v>
      </c>
      <c r="O19" s="33">
        <f>COUNTIF(Scores!W5:W35,"C+")</f>
        <v>1</v>
      </c>
    </row>
    <row r="20" spans="2:15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2" t="s">
        <v>21</v>
      </c>
      <c r="O20" s="33">
        <f>COUNTIF(Scores!W5:W35,"C")</f>
        <v>4</v>
      </c>
    </row>
    <row r="21" spans="2:15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2" t="s">
        <v>22</v>
      </c>
      <c r="O21" s="33">
        <f>COUNTIF(Scores!W5:W35,"D+")</f>
        <v>0</v>
      </c>
    </row>
    <row r="22" spans="2:15" x14ac:dyDescent="0.25">
      <c r="B22" s="1"/>
      <c r="C22" s="1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32" t="s">
        <v>105</v>
      </c>
      <c r="O22" s="33">
        <f>COUNTIF(Scores!W5:W35,"D")</f>
        <v>3</v>
      </c>
    </row>
    <row r="23" spans="2:15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2" t="s">
        <v>23</v>
      </c>
      <c r="O23" s="33">
        <f>COUNTIF(Scores!W6:W36,"FAIL")</f>
        <v>1</v>
      </c>
    </row>
    <row r="24" spans="2:15" ht="15.75" thickBot="1" x14ac:dyDescent="0.3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4" t="s">
        <v>27</v>
      </c>
      <c r="O24" s="35">
        <f>COUNTIF(Scores!W5:W35,"I")</f>
        <v>0</v>
      </c>
    </row>
    <row r="25" spans="2:15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5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5" x14ac:dyDescent="0.25">
      <c r="B31" s="67" t="s">
        <v>103</v>
      </c>
      <c r="C31" s="68"/>
      <c r="D31" s="69"/>
      <c r="E31" s="31">
        <f>AVERAGE(Scores!T5:T35)</f>
        <v>51.754838709677422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5" x14ac:dyDescent="0.25">
      <c r="B32" s="66" t="s">
        <v>32</v>
      </c>
      <c r="C32" s="66"/>
      <c r="D32" s="66"/>
      <c r="E32" s="36">
        <f>AVERAGE(Scores!V5:V35)</f>
        <v>76.109677419354853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 x14ac:dyDescent="0.25">
      <c r="B33" s="37" t="s">
        <v>30</v>
      </c>
      <c r="C33" s="37"/>
      <c r="D33" s="37"/>
      <c r="E33" s="37"/>
      <c r="F33" s="37"/>
      <c r="G33" s="37"/>
      <c r="H33" s="37"/>
      <c r="I33" s="1"/>
      <c r="J33" s="1"/>
      <c r="K33" s="1"/>
      <c r="L33" s="1"/>
      <c r="M33" s="1"/>
      <c r="N33" s="1"/>
      <c r="O33" s="1"/>
    </row>
    <row r="34" spans="2:15" x14ac:dyDescent="0.25">
      <c r="B34" s="1"/>
      <c r="N34" s="1"/>
      <c r="O34" s="1"/>
    </row>
    <row r="35" spans="2:15" x14ac:dyDescent="0.25">
      <c r="K35" s="1"/>
    </row>
  </sheetData>
  <mergeCells count="3">
    <mergeCell ref="N14:O14"/>
    <mergeCell ref="B32:D32"/>
    <mergeCell ref="B31:D31"/>
  </mergeCells>
  <phoneticPr fontId="5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</vt:lpstr>
      <vt:lpstr>Results summary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Gareth</dc:creator>
  <cp:lastModifiedBy>Image 17</cp:lastModifiedBy>
  <dcterms:created xsi:type="dcterms:W3CDTF">2009-12-15T00:51:19Z</dcterms:created>
  <dcterms:modified xsi:type="dcterms:W3CDTF">2014-01-28T03:32:01Z</dcterms:modified>
</cp:coreProperties>
</file>