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ge 17\Desktop\"/>
    </mc:Choice>
  </mc:AlternateContent>
  <bookViews>
    <workbookView xWindow="0" yWindow="0" windowWidth="15480" windowHeight="9735"/>
  </bookViews>
  <sheets>
    <sheet name="Scores" sheetId="1" r:id="rId1"/>
    <sheet name="Results summary" sheetId="2" r:id="rId2"/>
  </sheets>
  <definedNames>
    <definedName name="_xlnm._FilterDatabase" localSheetId="0" hidden="1">Scores!$A$5:$AC$17</definedName>
  </definedNames>
  <calcPr calcId="152511"/>
</workbook>
</file>

<file path=xl/calcChain.xml><?xml version="1.0" encoding="utf-8"?>
<calcChain xmlns="http://schemas.openxmlformats.org/spreadsheetml/2006/main">
  <c r="P6" i="1" l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5" i="1" l="1"/>
  <c r="Q5" i="1" l="1"/>
  <c r="E31" i="2"/>
  <c r="AA17" i="1" l="1"/>
  <c r="AB17" i="1" s="1"/>
  <c r="AA26" i="1"/>
  <c r="AB26" i="1" s="1"/>
  <c r="AA20" i="1"/>
  <c r="AB20" i="1" s="1"/>
  <c r="AA45" i="1"/>
  <c r="AB45" i="1" s="1"/>
  <c r="AA9" i="1"/>
  <c r="AB9" i="1" s="1"/>
  <c r="AA44" i="1"/>
  <c r="AB44" i="1" s="1"/>
  <c r="AA43" i="1"/>
  <c r="AA42" i="1"/>
  <c r="AB42" i="1" s="1"/>
  <c r="AA41" i="1"/>
  <c r="AB41" i="1" s="1"/>
  <c r="AA25" i="1"/>
  <c r="AB25" i="1" s="1"/>
  <c r="AA24" i="1"/>
  <c r="AB24" i="1" s="1"/>
  <c r="AA14" i="1"/>
  <c r="AB14" i="1" s="1"/>
  <c r="AA19" i="1"/>
  <c r="AB19" i="1" s="1"/>
  <c r="AA18" i="1"/>
  <c r="AB18" i="1" s="1"/>
  <c r="AA8" i="1"/>
  <c r="AB8" i="1" s="1"/>
  <c r="AA35" i="1"/>
  <c r="AB35" i="1" s="1"/>
  <c r="AA34" i="1"/>
  <c r="AB34" i="1" s="1"/>
  <c r="AA23" i="1"/>
  <c r="AB23" i="1" s="1"/>
  <c r="AA22" i="1"/>
  <c r="AB22" i="1" s="1"/>
  <c r="AA7" i="1"/>
  <c r="AB7" i="1" s="1"/>
  <c r="AA6" i="1"/>
  <c r="AB6" i="1" s="1"/>
  <c r="AA13" i="1"/>
  <c r="AA12" i="1"/>
  <c r="AB12" i="1" s="1"/>
  <c r="AA33" i="1"/>
  <c r="AB33" i="1" s="1"/>
  <c r="AA32" i="1"/>
  <c r="AB32" i="1" s="1"/>
  <c r="AA31" i="1"/>
  <c r="AB31" i="1" s="1"/>
  <c r="AA11" i="1"/>
  <c r="AB11" i="1" s="1"/>
  <c r="AA10" i="1"/>
  <c r="AB10" i="1" s="1"/>
  <c r="AA30" i="1"/>
  <c r="AB30" i="1" s="1"/>
  <c r="AA40" i="1"/>
  <c r="AB40" i="1" s="1"/>
  <c r="AA29" i="1"/>
  <c r="AB29" i="1" s="1"/>
  <c r="AA39" i="1"/>
  <c r="AB39" i="1" s="1"/>
  <c r="AA38" i="1"/>
  <c r="AB38" i="1" s="1"/>
  <c r="AA37" i="1"/>
  <c r="AB37" i="1" s="1"/>
  <c r="AA36" i="1"/>
  <c r="AB36" i="1" s="1"/>
  <c r="AA21" i="1"/>
  <c r="AB21" i="1" s="1"/>
  <c r="AA16" i="1"/>
  <c r="AB16" i="1" s="1"/>
  <c r="AA15" i="1"/>
  <c r="AB15" i="1" s="1"/>
  <c r="AA28" i="1"/>
  <c r="AB28" i="1" s="1"/>
  <c r="AA27" i="1"/>
  <c r="AB27" i="1" s="1"/>
  <c r="AA5" i="1"/>
  <c r="AB5" i="1" s="1"/>
  <c r="E32" i="2" l="1"/>
  <c r="O24" i="2"/>
  <c r="O22" i="2"/>
  <c r="O20" i="2"/>
  <c r="O18" i="2"/>
  <c r="O16" i="2"/>
  <c r="O23" i="2"/>
  <c r="O21" i="2"/>
  <c r="O19" i="2"/>
  <c r="O17" i="2"/>
</calcChain>
</file>

<file path=xl/sharedStrings.xml><?xml version="1.0" encoding="utf-8"?>
<sst xmlns="http://schemas.openxmlformats.org/spreadsheetml/2006/main" count="175" uniqueCount="133">
  <si>
    <t>No.</t>
  </si>
  <si>
    <t>Group</t>
  </si>
  <si>
    <t>Title</t>
  </si>
  <si>
    <t>First name(s)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</si>
  <si>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</si>
  <si>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</si>
  <si>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</si>
  <si>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</si>
  <si>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</si>
  <si>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</si>
  <si>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</si>
  <si>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</si>
  <si>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</si>
  <si>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</si>
  <si>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Exam %</t>
  </si>
  <si>
    <t>Grade</t>
  </si>
  <si>
    <t>/10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</si>
  <si>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</si>
  <si>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</si>
  <si>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</si>
  <si>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</si>
  <si>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</si>
  <si>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</si>
  <si>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</si>
  <si>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</si>
  <si>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</si>
  <si>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</si>
  <si>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L7</t>
  </si>
  <si>
    <t>Total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</si>
  <si>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</si>
  <si>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</si>
  <si>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Average course score overall              (out of 100)</t>
  </si>
  <si>
    <t xml:space="preserve">  %</t>
  </si>
  <si>
    <t>Quiz</t>
  </si>
  <si>
    <t>/50</t>
  </si>
  <si>
    <t>L8</t>
  </si>
  <si>
    <t>Average score on the exam (mean)   (out of 50)</t>
  </si>
  <si>
    <t>Presentation</t>
  </si>
  <si>
    <t>D</t>
  </si>
  <si>
    <t>MS</t>
  </si>
  <si>
    <t>MR</t>
  </si>
  <si>
    <t>ID Number</t>
  </si>
  <si>
    <t>SATAPORN</t>
  </si>
  <si>
    <t>CHAMPAKHOM</t>
  </si>
  <si>
    <t>ZHANG</t>
  </si>
  <si>
    <t>ARTHAN</t>
  </si>
  <si>
    <t>LI</t>
  </si>
  <si>
    <t>AXEL</t>
  </si>
  <si>
    <t>RICHTER</t>
  </si>
  <si>
    <t>L9</t>
  </si>
  <si>
    <t>SHRESTHA</t>
  </si>
  <si>
    <t>UDAY RAJ</t>
  </si>
  <si>
    <t>BIPLOV MAN</t>
  </si>
  <si>
    <t>SINGH</t>
  </si>
  <si>
    <t>NOPPORN</t>
  </si>
  <si>
    <t>RAITHAI</t>
  </si>
  <si>
    <t>NING</t>
  </si>
  <si>
    <t>SI YUAN</t>
  </si>
  <si>
    <t xml:space="preserve">BIN BIN </t>
  </si>
  <si>
    <t>GU</t>
  </si>
  <si>
    <t>THITAPORN</t>
  </si>
  <si>
    <t>PUENGPIBUL</t>
  </si>
  <si>
    <t>NAPITCHA</t>
  </si>
  <si>
    <t>RUANGNAPAPORN</t>
  </si>
  <si>
    <t>PACHARAPORN</t>
  </si>
  <si>
    <t>WONGSAROT</t>
  </si>
  <si>
    <t>VEERAPAT</t>
  </si>
  <si>
    <t>RODPETCH</t>
  </si>
  <si>
    <t>ATITHEP</t>
  </si>
  <si>
    <t>ITTIVIKUL</t>
  </si>
  <si>
    <t>YOSAPAT</t>
  </si>
  <si>
    <t>JANTAWAN</t>
  </si>
  <si>
    <t>MATHANGGORN</t>
  </si>
  <si>
    <t>WANSANG</t>
  </si>
  <si>
    <t>PATTAMAPRON</t>
  </si>
  <si>
    <t>SIBPLANG</t>
  </si>
  <si>
    <t>NATTHIDA</t>
  </si>
  <si>
    <t>NGAMKHUM</t>
  </si>
  <si>
    <t>PINKLAO</t>
  </si>
  <si>
    <t>SOOKJAM</t>
  </si>
  <si>
    <t>PLOYPAILIN</t>
  </si>
  <si>
    <t>NIEMCHAONA</t>
  </si>
  <si>
    <t>WASAWAT</t>
  </si>
  <si>
    <t>ATIYOSSAPONG</t>
  </si>
  <si>
    <t>PANCHAPRON</t>
  </si>
  <si>
    <t>JIRAWATTANANON</t>
  </si>
  <si>
    <t>JARUWAN</t>
  </si>
  <si>
    <t>BOONYARITDAYCHOCHAI</t>
  </si>
  <si>
    <t>NATSIMA</t>
  </si>
  <si>
    <t>LUDEWIGS</t>
  </si>
  <si>
    <t>CHATNAPHA</t>
  </si>
  <si>
    <t>TAMKERD</t>
  </si>
  <si>
    <t xml:space="preserve">YUTTAPONG </t>
  </si>
  <si>
    <t>ILSUK</t>
  </si>
  <si>
    <t>JANG</t>
  </si>
  <si>
    <t xml:space="preserve">MR </t>
  </si>
  <si>
    <t>JIRAKIT</t>
  </si>
  <si>
    <t>SORN-NGAI</t>
  </si>
  <si>
    <t>PITIPAS</t>
  </si>
  <si>
    <t>TUNWEHASIRIKUL</t>
  </si>
  <si>
    <t>THANUTCHA</t>
  </si>
  <si>
    <t>KEAWKHAMDEE</t>
  </si>
  <si>
    <t>SUTTIWIT</t>
  </si>
  <si>
    <t>PRAWEECHALALAI</t>
  </si>
  <si>
    <t>MALATEE</t>
  </si>
  <si>
    <t>KONDO</t>
  </si>
  <si>
    <t>ARIYA</t>
  </si>
  <si>
    <t>ON-IAM</t>
  </si>
  <si>
    <t>/9</t>
  </si>
  <si>
    <t>TANANYA</t>
  </si>
  <si>
    <t>RUKOON</t>
  </si>
  <si>
    <t>PRIYANUT</t>
  </si>
  <si>
    <t>SINGLOR</t>
  </si>
  <si>
    <t>WITCHUPA</t>
  </si>
  <si>
    <t>TONGSUK</t>
  </si>
  <si>
    <t>YING</t>
  </si>
  <si>
    <t>WANG</t>
  </si>
  <si>
    <t xml:space="preserve">SUSATA </t>
  </si>
  <si>
    <t>SONGSUWAN</t>
  </si>
  <si>
    <t>RARINKAN</t>
  </si>
  <si>
    <t>NANDHAKWANG</t>
  </si>
  <si>
    <t>CHADCHANOK</t>
  </si>
  <si>
    <t>PHETPARN</t>
  </si>
  <si>
    <t xml:space="preserve">MS </t>
  </si>
  <si>
    <t>JUTARAT</t>
  </si>
  <si>
    <t>CHAKAJA</t>
  </si>
  <si>
    <t>PEERAPON</t>
  </si>
  <si>
    <t>PONSUKVILAI</t>
  </si>
  <si>
    <t>/60</t>
  </si>
  <si>
    <t>Score</t>
  </si>
  <si>
    <t>/20</t>
  </si>
  <si>
    <t>/30</t>
  </si>
  <si>
    <t>DROPPED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</si>
</sst>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sz val="11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72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2" fillId="5" borderId="2" xfId="0" applyFont="1" applyFill="1" applyBorder="1" applyAlignment="1" applyProtection="1">
      <protection locked="0"/>
    </xf>
    <xf numFmtId="16" fontId="9" fillId="3" borderId="2" xfId="0" applyNumberFormat="1" applyFont="1" applyFill="1" applyBorder="1" applyAlignment="1" applyProtection="1">
      <alignment wrapText="1"/>
      <protection locked="0"/>
    </xf>
    <xf numFmtId="0" fontId="7" fillId="5" borderId="2" xfId="0" applyFont="1" applyFill="1" applyBorder="1" applyAlignment="1" applyProtection="1">
      <alignment horizontal="center"/>
      <protection locked="0"/>
    </xf>
    <xf numFmtId="0" fontId="3" fillId="6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6" borderId="2" xfId="0" applyFont="1" applyFill="1" applyBorder="1" applyAlignment="1" applyProtection="1">
      <alignment horizontal="center" wrapText="1"/>
    </xf>
    <xf numFmtId="0" fontId="3" fillId="5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11" fillId="5" borderId="0" xfId="0" applyFont="1" applyFill="1" applyProtection="1">
      <protection locked="0"/>
    </xf>
    <xf numFmtId="0" fontId="0" fillId="0" borderId="0" xfId="0" applyAlignment="1">
      <alignment horizontal="center"/>
    </xf>
    <xf numFmtId="16" fontId="9" fillId="3" borderId="5" xfId="0" applyNumberFormat="1" applyFont="1" applyFill="1" applyBorder="1" applyAlignment="1" applyProtection="1">
      <alignment wrapText="1"/>
      <protection locked="0"/>
    </xf>
    <xf numFmtId="0" fontId="7" fillId="4" borderId="3" xfId="0" applyFont="1" applyFill="1" applyBorder="1" applyAlignment="1" applyProtection="1"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164" fontId="10" fillId="2" borderId="2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164" fontId="10" fillId="2" borderId="3" xfId="0" applyNumberFormat="1" applyFont="1" applyFill="1" applyBorder="1" applyAlignment="1" applyProtection="1">
      <alignment horizontal="center"/>
      <protection locked="0"/>
    </xf>
    <xf numFmtId="0" fontId="0" fillId="7" borderId="2" xfId="0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7" fillId="8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13" fillId="9" borderId="0" xfId="0" applyFont="1" applyFill="1"/>
    <xf numFmtId="164" fontId="3" fillId="10" borderId="2" xfId="0" applyNumberFormat="1" applyFont="1" applyFill="1" applyBorder="1" applyAlignment="1" applyProtection="1">
      <alignment horizontal="center" wrapText="1"/>
    </xf>
    <xf numFmtId="0" fontId="13" fillId="10" borderId="2" xfId="0" applyFont="1" applyFill="1" applyBorder="1" applyAlignment="1" applyProtection="1">
      <alignment horizontal="center"/>
    </xf>
    <xf numFmtId="0" fontId="12" fillId="10" borderId="2" xfId="0" applyFont="1" applyFill="1" applyBorder="1" applyAlignment="1">
      <alignment horizontal="center"/>
    </xf>
    <xf numFmtId="0" fontId="9" fillId="10" borderId="2" xfId="0" applyFont="1" applyFill="1" applyBorder="1" applyAlignment="1" applyProtection="1">
      <alignment horizontal="center"/>
      <protection locked="0"/>
    </xf>
    <xf numFmtId="16" fontId="17" fillId="11" borderId="2" xfId="0" applyNumberFormat="1" applyFont="1" applyFill="1" applyBorder="1" applyAlignment="1" applyProtection="1">
      <alignment horizontal="center" wrapText="1"/>
      <protection locked="0"/>
    </xf>
    <xf numFmtId="164" fontId="4" fillId="12" borderId="2" xfId="0" applyNumberFormat="1" applyFont="1" applyFill="1" applyBorder="1" applyAlignment="1" applyProtection="1">
      <alignment horizontal="center"/>
    </xf>
    <xf numFmtId="0" fontId="4" fillId="12" borderId="2" xfId="0" applyFont="1" applyFill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9" fillId="11" borderId="2" xfId="0" applyFont="1" applyFill="1" applyBorder="1" applyAlignment="1" applyProtection="1">
      <alignment horizontal="center"/>
      <protection locked="0"/>
    </xf>
    <xf numFmtId="0" fontId="2" fillId="2" borderId="2" xfId="1" applyFont="1" applyBorder="1" applyAlignment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Protection="1">
      <protection locked="0"/>
    </xf>
    <xf numFmtId="0" fontId="1" fillId="13" borderId="2" xfId="0" applyFont="1" applyFill="1" applyBorder="1" applyAlignment="1" applyProtection="1">
      <alignment horizontal="left"/>
      <protection locked="0"/>
    </xf>
    <xf numFmtId="0" fontId="13" fillId="14" borderId="2" xfId="0" applyFont="1" applyFill="1" applyBorder="1" applyAlignment="1" applyProtection="1">
      <alignment horizontal="center"/>
    </xf>
    <xf numFmtId="0" fontId="12" fillId="14" borderId="2" xfId="0" applyFont="1" applyFill="1" applyBorder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1" fontId="13" fillId="10" borderId="2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2" fillId="8" borderId="1" xfId="0" applyFont="1" applyFill="1" applyBorder="1" applyAlignment="1" applyProtection="1">
      <protection locked="0"/>
    </xf>
    <xf numFmtId="0" fontId="0" fillId="0" borderId="5" xfId="0" applyBorder="1"/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2" fillId="2" borderId="1" xfId="1" applyBorder="1" applyAlignment="1">
      <alignment horizontal="center"/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10" fillId="2" borderId="3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482355191431032E-2"/>
                  <c:y val="5.76156534935502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808884213360012E-3"/>
                  <c:y val="1.08168824868455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562706989561533E-2"/>
                  <c:y val="-2.80098518490875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7703040156418901E-3"/>
                  <c:y val="-4.14486696271970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2192716801089449E-2"/>
                  <c:y val="-8.81302633379358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8211043457624506E-2"/>
                  <c:y val="-7.86433804779141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3513199514028355E-2"/>
                  <c:y val="-3.59410879327287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summary'!$N$16:$N$23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cat>
          <c:val>
            <c:numRef>
              <c:f>'Results summary'!$O$16:$O$23</c:f>
              <c:numCache>
                <c:formatCode>General</c:formatCode>
                <c:ptCount val="8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94534611761"/>
          <c:y val="9.2500015811276648E-2"/>
          <c:w val="6.0975663756316134E-2"/>
          <c:h val="0.82000088543148963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887942</xdr:colOff>
      <xdr:row>47</xdr:row>
      <xdr:rowOff>95250</xdr:rowOff>
    </xdr:from>
    <xdr:to>
      <xdr:col>4</xdr:col>
      <xdr:colOff>887942</xdr:colOff>
      <xdr:row>50</xdr:row>
      <xdr:rowOff>180975</xdr:rowOff>
    </xdr:to>
    <xdr:cxnSp macro="">
      <xdr:nvCxnSpPr>
        <xdr:cNvPr id="3" name="Straight Arrow Connector 2"/>
        <xdr:cNvCxnSpPr/>
      </xdr:nvCxnSpPr>
      <xdr:spPr>
        <a:xfrm>
          <a:off x="3480859" y="13208000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</xdr:colOff>
      <xdr:row>26</xdr:row>
      <xdr:rowOff>47626</xdr:rowOff>
    </xdr:from>
    <xdr:to>
      <xdr:col>16</xdr:col>
      <xdr:colOff>466165</xdr:colOff>
      <xdr:row>38</xdr:row>
      <xdr:rowOff>132790</xdr:rowOff>
    </xdr:to>
    <xdr:sp macro="" textlink="">
      <xdr:nvSpPr>
        <xdr:cNvPr id="4" name="TextBox 3"/>
        <xdr:cNvSpPr txBox="1"/>
      </xdr:nvSpPr>
      <xdr:spPr>
        <a:xfrm>
          <a:off x="6948208" y="5067861"/>
          <a:ext cx="3491192" cy="237116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u="sng"/>
            <a:t>Results summary</a:t>
          </a:r>
        </a:p>
        <a:p>
          <a:endParaRPr lang="en-GB"/>
        </a:p>
        <a:p>
          <a:endParaRPr lang="en-GB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EN201 Summer Class (2014) Class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7"/>
  <sheetViews>
    <sheetView tabSelected="1" topLeftCell="A18" workbookViewId="0">
      <pane xSplit="6" topLeftCell="G1" activePane="topRight" state="frozen"/>
      <selection pane="topRight" activeCell="AB39" sqref="AB39"/>
    </sheetView>
  </sheetViews>
  <sheetFormatPr defaultRowHeight="15" x14ac:dyDescent="0.25"/>
  <cols>
    <col min="1" max="1" width="4.5703125" style="1" customWidth="1"/>
    <col min="2" max="2" width="7.28515625" style="3" bestFit="1" customWidth="1"/>
    <col min="3" max="3" width="12.5703125" style="3" bestFit="1" customWidth="1"/>
    <col min="4" max="4" width="5.42578125" style="3" bestFit="1" customWidth="1"/>
    <col min="5" max="5" width="21.42578125" style="1" bestFit="1" customWidth="1"/>
    <col min="6" max="6" width="24.140625" style="1" bestFit="1" customWidth="1"/>
    <col min="7" max="7" width="3.85546875" style="1" customWidth="1"/>
    <col min="8" max="15" width="3.5703125" style="1" customWidth="1"/>
    <col min="16" max="16" width="5.85546875" style="1" bestFit="1" customWidth="1"/>
    <col min="17" max="17" width="5.5703125" style="1" bestFit="1" customWidth="1"/>
    <col min="18" max="18" width="1.85546875" customWidth="1"/>
    <col min="19" max="19" width="16" bestFit="1" customWidth="1"/>
    <col min="20" max="20" width="2" customWidth="1"/>
    <col min="21" max="21" width="6.7109375" customWidth="1"/>
    <col min="22" max="22" width="6.7109375" bestFit="1" customWidth="1"/>
    <col min="23" max="23" width="1.7109375" customWidth="1"/>
    <col min="24" max="24" width="6" style="1" customWidth="1"/>
    <col min="25" max="25" width="8.5703125" style="1" customWidth="1"/>
    <col min="26" max="26" width="3.5703125" style="1" customWidth="1"/>
    <col min="27" max="27" width="13" style="1" bestFit="1" customWidth="1"/>
    <col min="28" max="28" width="10" style="1" bestFit="1" customWidth="1"/>
    <col min="29" max="29" width="3.140625" style="1" customWidth="1"/>
    <col min="30" max="30" width="7.85546875" style="1" bestFit="1" customWidth="1"/>
    <col min="31" max="31" width="18.28515625" style="1" customWidth="1"/>
    <col min="32" max="32" width="34" style="1" customWidth="1"/>
    <col min="33" max="33" width="17.5703125" style="1" customWidth="1"/>
    <col min="34" max="40" width="9.140625" style="1"/>
    <col min="41" max="41" width="6.85546875" style="1" customWidth="1"/>
    <col min="42" max="16384" width="9.140625" style="1"/>
  </cols>
  <sheetData>
    <row r="2" spans="1:28" ht="18.75" x14ac:dyDescent="0.3">
      <c r="A2" s="17" t="s">
        <v>0</v>
      </c>
      <c r="B2" s="18" t="s">
        <v>1</v>
      </c>
      <c r="C2" s="18" t="s">
        <v>41</v>
      </c>
      <c r="D2" s="18" t="s">
        <v>2</v>
      </c>
      <c r="E2" s="18" t="s">
        <v>3</v>
      </c>
      <c r="F2" s="19" t="s">
        <v>4</v>
      </c>
      <c r="G2" s="33" t="s">
        <v>5</v>
      </c>
      <c r="H2" s="12"/>
      <c r="I2" s="12"/>
      <c r="J2" s="12"/>
      <c r="K2" s="12"/>
      <c r="L2" s="12"/>
      <c r="M2" s="12"/>
      <c r="N2" s="12"/>
      <c r="O2" s="12"/>
      <c r="P2" s="12"/>
      <c r="Q2" s="13"/>
      <c r="S2" s="49" t="s">
        <v>37</v>
      </c>
      <c r="U2" s="65" t="s">
        <v>33</v>
      </c>
      <c r="V2" s="60"/>
      <c r="X2" s="59" t="s">
        <v>6</v>
      </c>
      <c r="Y2" s="60"/>
      <c r="Z2" s="4"/>
      <c r="AA2" s="61" t="s">
        <v>7</v>
      </c>
      <c r="AB2" s="62"/>
    </row>
    <row r="3" spans="1:28" ht="23.25" x14ac:dyDescent="0.5">
      <c r="A3" s="20"/>
      <c r="B3" s="21"/>
      <c r="C3" s="21"/>
      <c r="D3" s="21"/>
      <c r="E3" s="22"/>
      <c r="F3" s="23"/>
      <c r="G3" s="1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27</v>
      </c>
      <c r="N3" s="5" t="s">
        <v>35</v>
      </c>
      <c r="O3" s="5" t="s">
        <v>49</v>
      </c>
      <c r="P3" s="43" t="s">
        <v>28</v>
      </c>
      <c r="Q3" s="41" t="s">
        <v>32</v>
      </c>
      <c r="S3" s="41" t="s">
        <v>32</v>
      </c>
      <c r="U3" s="55" t="s">
        <v>129</v>
      </c>
      <c r="V3" s="41" t="s">
        <v>32</v>
      </c>
      <c r="X3" s="48"/>
      <c r="Y3" s="42" t="s">
        <v>14</v>
      </c>
      <c r="Z3" s="6"/>
      <c r="AA3" s="34" t="s">
        <v>7</v>
      </c>
      <c r="AB3" s="34" t="s">
        <v>15</v>
      </c>
    </row>
    <row r="4" spans="1:28" x14ac:dyDescent="0.25">
      <c r="P4" s="3" t="s">
        <v>108</v>
      </c>
      <c r="Q4" s="56" t="s">
        <v>16</v>
      </c>
      <c r="S4" s="57" t="s">
        <v>130</v>
      </c>
      <c r="U4" s="15" t="s">
        <v>128</v>
      </c>
      <c r="V4" s="57" t="s">
        <v>130</v>
      </c>
      <c r="X4" s="3" t="s">
        <v>131</v>
      </c>
      <c r="Y4" s="56" t="s">
        <v>34</v>
      </c>
      <c r="AA4" s="56" t="s">
        <v>17</v>
      </c>
    </row>
    <row r="5" spans="1:28" x14ac:dyDescent="0.25">
      <c r="B5" s="35">
        <v>1</v>
      </c>
      <c r="C5" s="35">
        <v>5453500109</v>
      </c>
      <c r="D5" s="35" t="s">
        <v>39</v>
      </c>
      <c r="E5" s="36" t="s">
        <v>42</v>
      </c>
      <c r="F5" s="37" t="s">
        <v>43</v>
      </c>
      <c r="G5" s="2">
        <v>1</v>
      </c>
      <c r="H5" s="2">
        <v>0</v>
      </c>
      <c r="I5" s="2">
        <v>1</v>
      </c>
      <c r="J5" s="11">
        <v>1</v>
      </c>
      <c r="K5" s="11">
        <v>1</v>
      </c>
      <c r="L5" s="11">
        <v>1</v>
      </c>
      <c r="M5" s="2">
        <v>1</v>
      </c>
      <c r="N5" s="2">
        <v>1</v>
      </c>
      <c r="O5" s="2">
        <v>1</v>
      </c>
      <c r="P5" s="7">
        <f>SUM(G5:O5)</f>
        <v>8</v>
      </c>
      <c r="Q5" s="39">
        <f t="shared" ref="Q5:Q45" si="0">P5/9*10</f>
        <v>8.8888888888888893</v>
      </c>
      <c r="R5" s="38"/>
      <c r="S5" s="40">
        <v>13.5</v>
      </c>
      <c r="U5" s="54">
        <v>40</v>
      </c>
      <c r="V5" s="58">
        <f>U5/60*20</f>
        <v>13.333333333333332</v>
      </c>
      <c r="W5" s="8"/>
      <c r="X5" s="9">
        <v>18</v>
      </c>
      <c r="Y5" s="39">
        <f>X5/30*50</f>
        <v>30</v>
      </c>
      <c r="Z5" s="10"/>
      <c r="AA5" s="44">
        <f t="shared" ref="AA5:AA45" si="1">Q5+Y5+S5+V5</f>
        <v>65.722222222222214</v>
      </c>
      <c r="AB5" s="45" t="str">
        <f t="shared" ref="AB5:AB45" si="2">IF(AA5&gt;=79.5,"A",IF(AA5&gt;=74.5,"B+",IF(AA5&gt;=69.5,"B",IF(AA5&gt;=64.5,"C+",IF(AA5&gt;=59.5,"C",IF(AA5&gt;=54.5,"D+",IF(AA5&gt;=44.5,"D",IF(AA5&lt;44.5,"FAIL"))))))))</f>
        <v>C+</v>
      </c>
    </row>
    <row r="6" spans="1:28" x14ac:dyDescent="0.25">
      <c r="B6" s="35">
        <v>1</v>
      </c>
      <c r="C6" s="35">
        <v>5453000969</v>
      </c>
      <c r="D6" s="35" t="s">
        <v>39</v>
      </c>
      <c r="E6" s="36" t="s">
        <v>88</v>
      </c>
      <c r="F6" s="37" t="s">
        <v>89</v>
      </c>
      <c r="G6" s="2">
        <v>1</v>
      </c>
      <c r="H6" s="2">
        <v>0</v>
      </c>
      <c r="I6" s="2">
        <v>1</v>
      </c>
      <c r="J6" s="11">
        <v>1</v>
      </c>
      <c r="K6" s="11">
        <v>1</v>
      </c>
      <c r="L6" s="11">
        <v>1</v>
      </c>
      <c r="M6" s="2">
        <v>1</v>
      </c>
      <c r="N6" s="2">
        <v>1</v>
      </c>
      <c r="O6" s="2">
        <v>1</v>
      </c>
      <c r="P6" s="7">
        <f t="shared" ref="P6:P45" si="3">SUM(G6:O6)</f>
        <v>8</v>
      </c>
      <c r="Q6" s="39">
        <f t="shared" ref="Q6:Q45" si="4">P6/9*10</f>
        <v>8.8888888888888893</v>
      </c>
      <c r="R6" s="38"/>
      <c r="S6" s="40">
        <v>13.5</v>
      </c>
      <c r="U6" s="54">
        <v>40</v>
      </c>
      <c r="V6" s="58">
        <f t="shared" ref="V6:V45" si="5">U6/60*20</f>
        <v>13.333333333333332</v>
      </c>
      <c r="W6" s="8"/>
      <c r="X6" s="9">
        <v>23</v>
      </c>
      <c r="Y6" s="39">
        <f t="shared" ref="Y6:Y45" si="6">X6/30*50</f>
        <v>38.333333333333336</v>
      </c>
      <c r="Z6" s="10"/>
      <c r="AA6" s="44">
        <f t="shared" si="1"/>
        <v>74.055555555555557</v>
      </c>
      <c r="AB6" s="45" t="str">
        <f t="shared" si="2"/>
        <v>B</v>
      </c>
    </row>
    <row r="7" spans="1:28" x14ac:dyDescent="0.25">
      <c r="B7" s="35">
        <v>1</v>
      </c>
      <c r="C7" s="35">
        <v>5353020182</v>
      </c>
      <c r="D7" s="35" t="s">
        <v>39</v>
      </c>
      <c r="E7" s="36" t="s">
        <v>90</v>
      </c>
      <c r="F7" s="37" t="s">
        <v>91</v>
      </c>
      <c r="G7" s="2">
        <v>1</v>
      </c>
      <c r="H7" s="2">
        <v>1</v>
      </c>
      <c r="I7" s="2">
        <v>1</v>
      </c>
      <c r="J7" s="11">
        <v>1</v>
      </c>
      <c r="K7" s="11">
        <v>0</v>
      </c>
      <c r="L7" s="11">
        <v>0</v>
      </c>
      <c r="M7" s="2">
        <v>1</v>
      </c>
      <c r="N7" s="2">
        <v>1</v>
      </c>
      <c r="O7" s="2">
        <v>1</v>
      </c>
      <c r="P7" s="7">
        <f t="shared" si="3"/>
        <v>7</v>
      </c>
      <c r="Q7" s="39">
        <f t="shared" si="4"/>
        <v>7.7777777777777777</v>
      </c>
      <c r="R7" s="38"/>
      <c r="S7" s="40">
        <v>13.5</v>
      </c>
      <c r="U7" s="54">
        <v>40</v>
      </c>
      <c r="V7" s="58">
        <f t="shared" si="5"/>
        <v>13.333333333333332</v>
      </c>
      <c r="W7" s="8"/>
      <c r="X7" s="9">
        <v>13</v>
      </c>
      <c r="Y7" s="39">
        <f t="shared" si="6"/>
        <v>21.666666666666668</v>
      </c>
      <c r="Z7" s="10"/>
      <c r="AA7" s="44">
        <f t="shared" si="1"/>
        <v>56.277777777777771</v>
      </c>
      <c r="AB7" s="45" t="str">
        <f t="shared" si="2"/>
        <v>D+</v>
      </c>
    </row>
    <row r="8" spans="1:28" x14ac:dyDescent="0.25">
      <c r="A8" s="50"/>
      <c r="B8" s="35">
        <v>1</v>
      </c>
      <c r="C8" s="35">
        <v>5453000886</v>
      </c>
      <c r="D8" s="35" t="s">
        <v>39</v>
      </c>
      <c r="E8" s="36" t="s">
        <v>100</v>
      </c>
      <c r="F8" s="37" t="s">
        <v>101</v>
      </c>
      <c r="G8" s="2">
        <v>1</v>
      </c>
      <c r="H8" s="2">
        <v>1</v>
      </c>
      <c r="I8" s="2">
        <v>1</v>
      </c>
      <c r="J8" s="11">
        <v>0</v>
      </c>
      <c r="K8" s="11">
        <v>1</v>
      </c>
      <c r="L8" s="11">
        <v>0</v>
      </c>
      <c r="M8" s="2">
        <v>1</v>
      </c>
      <c r="N8" s="2">
        <v>1</v>
      </c>
      <c r="O8" s="2">
        <v>1</v>
      </c>
      <c r="P8" s="7">
        <f t="shared" si="3"/>
        <v>7</v>
      </c>
      <c r="Q8" s="39">
        <f t="shared" si="4"/>
        <v>7.7777777777777777</v>
      </c>
      <c r="R8" s="38"/>
      <c r="S8" s="40">
        <v>13.5</v>
      </c>
      <c r="U8" s="54">
        <v>40</v>
      </c>
      <c r="V8" s="58">
        <f t="shared" si="5"/>
        <v>13.333333333333332</v>
      </c>
      <c r="W8" s="8"/>
      <c r="X8" s="9">
        <v>20</v>
      </c>
      <c r="Y8" s="39">
        <f t="shared" si="6"/>
        <v>33.333333333333329</v>
      </c>
      <c r="Z8" s="10"/>
      <c r="AA8" s="44">
        <f t="shared" si="1"/>
        <v>67.944444444444443</v>
      </c>
      <c r="AB8" s="45" t="str">
        <f t="shared" si="2"/>
        <v>C+</v>
      </c>
    </row>
    <row r="9" spans="1:28" x14ac:dyDescent="0.25">
      <c r="B9" s="35">
        <v>1</v>
      </c>
      <c r="C9" s="35">
        <v>5353020869</v>
      </c>
      <c r="D9" s="35" t="s">
        <v>39</v>
      </c>
      <c r="E9" s="36" t="s">
        <v>121</v>
      </c>
      <c r="F9" s="37" t="s">
        <v>122</v>
      </c>
      <c r="G9" s="2">
        <v>0</v>
      </c>
      <c r="H9" s="2">
        <v>0</v>
      </c>
      <c r="I9" s="2">
        <v>1</v>
      </c>
      <c r="J9" s="11">
        <v>0</v>
      </c>
      <c r="K9" s="11">
        <v>1</v>
      </c>
      <c r="L9" s="11">
        <v>1</v>
      </c>
      <c r="M9" s="2">
        <v>1</v>
      </c>
      <c r="N9" s="2">
        <v>1</v>
      </c>
      <c r="O9" s="2">
        <v>1</v>
      </c>
      <c r="P9" s="7">
        <f t="shared" si="3"/>
        <v>6</v>
      </c>
      <c r="Q9" s="39">
        <f t="shared" si="4"/>
        <v>6.6666666666666661</v>
      </c>
      <c r="R9" s="38"/>
      <c r="S9" s="40">
        <v>13.5</v>
      </c>
      <c r="U9" s="54">
        <v>40</v>
      </c>
      <c r="V9" s="58">
        <f t="shared" si="5"/>
        <v>13.333333333333332</v>
      </c>
      <c r="W9" s="8"/>
      <c r="X9" s="9">
        <v>18</v>
      </c>
      <c r="Y9" s="39">
        <f t="shared" si="6"/>
        <v>30</v>
      </c>
      <c r="Z9" s="10"/>
      <c r="AA9" s="44">
        <f t="shared" si="1"/>
        <v>63.5</v>
      </c>
      <c r="AB9" s="45" t="str">
        <f t="shared" si="2"/>
        <v>C</v>
      </c>
    </row>
    <row r="10" spans="1:28" x14ac:dyDescent="0.25">
      <c r="B10" s="51">
        <v>2</v>
      </c>
      <c r="C10" s="51">
        <v>5653000553</v>
      </c>
      <c r="D10" s="51" t="s">
        <v>39</v>
      </c>
      <c r="E10" s="52" t="s">
        <v>74</v>
      </c>
      <c r="F10" s="53" t="s">
        <v>75</v>
      </c>
      <c r="G10" s="2">
        <v>1</v>
      </c>
      <c r="H10" s="2">
        <v>1</v>
      </c>
      <c r="I10" s="2">
        <v>1</v>
      </c>
      <c r="J10" s="11">
        <v>1</v>
      </c>
      <c r="K10" s="11">
        <v>1</v>
      </c>
      <c r="L10" s="11">
        <v>1</v>
      </c>
      <c r="M10" s="2">
        <v>1</v>
      </c>
      <c r="N10" s="2">
        <v>1</v>
      </c>
      <c r="O10" s="2">
        <v>1</v>
      </c>
      <c r="P10" s="7">
        <f t="shared" si="3"/>
        <v>9</v>
      </c>
      <c r="Q10" s="39">
        <f t="shared" si="4"/>
        <v>10</v>
      </c>
      <c r="R10" s="38"/>
      <c r="S10" s="40">
        <v>8.5</v>
      </c>
      <c r="U10" s="54">
        <v>24</v>
      </c>
      <c r="V10" s="58">
        <f t="shared" si="5"/>
        <v>8</v>
      </c>
      <c r="W10" s="8"/>
      <c r="X10" s="9">
        <v>10</v>
      </c>
      <c r="Y10" s="39">
        <f t="shared" si="6"/>
        <v>16.666666666666664</v>
      </c>
      <c r="Z10" s="10"/>
      <c r="AA10" s="44">
        <f t="shared" si="1"/>
        <v>43.166666666666664</v>
      </c>
      <c r="AB10" s="45" t="str">
        <f t="shared" si="2"/>
        <v>FAIL</v>
      </c>
    </row>
    <row r="11" spans="1:28" x14ac:dyDescent="0.25">
      <c r="B11" s="51">
        <v>2</v>
      </c>
      <c r="C11" s="51">
        <v>5653000546</v>
      </c>
      <c r="D11" s="51" t="s">
        <v>39</v>
      </c>
      <c r="E11" s="52" t="s">
        <v>76</v>
      </c>
      <c r="F11" s="53" t="s">
        <v>77</v>
      </c>
      <c r="G11" s="2">
        <v>1</v>
      </c>
      <c r="H11" s="2">
        <v>1</v>
      </c>
      <c r="I11" s="2">
        <v>1</v>
      </c>
      <c r="J11" s="11">
        <v>1</v>
      </c>
      <c r="K11" s="11">
        <v>1</v>
      </c>
      <c r="L11" s="11">
        <v>1</v>
      </c>
      <c r="M11" s="2">
        <v>1</v>
      </c>
      <c r="N11" s="2">
        <v>1</v>
      </c>
      <c r="O11" s="2">
        <v>1</v>
      </c>
      <c r="P11" s="7">
        <f t="shared" si="3"/>
        <v>9</v>
      </c>
      <c r="Q11" s="39">
        <f t="shared" si="4"/>
        <v>10</v>
      </c>
      <c r="R11" s="38"/>
      <c r="S11" s="40">
        <v>8.5</v>
      </c>
      <c r="U11" s="54">
        <v>24</v>
      </c>
      <c r="V11" s="58">
        <f t="shared" si="5"/>
        <v>8</v>
      </c>
      <c r="W11" s="8"/>
      <c r="X11" s="9">
        <v>17</v>
      </c>
      <c r="Y11" s="39">
        <f t="shared" si="6"/>
        <v>28.333333333333332</v>
      </c>
      <c r="Z11" s="10"/>
      <c r="AA11" s="44">
        <f t="shared" si="1"/>
        <v>54.833333333333329</v>
      </c>
      <c r="AB11" s="45" t="str">
        <f t="shared" si="2"/>
        <v>D+</v>
      </c>
    </row>
    <row r="12" spans="1:28" x14ac:dyDescent="0.25">
      <c r="B12" s="51">
        <v>2</v>
      </c>
      <c r="C12" s="51">
        <v>5653000710</v>
      </c>
      <c r="D12" s="51" t="s">
        <v>39</v>
      </c>
      <c r="E12" s="52" t="s">
        <v>84</v>
      </c>
      <c r="F12" s="53" t="s">
        <v>85</v>
      </c>
      <c r="G12" s="2">
        <v>1</v>
      </c>
      <c r="H12" s="2">
        <v>1</v>
      </c>
      <c r="I12" s="2">
        <v>1</v>
      </c>
      <c r="J12" s="11">
        <v>1</v>
      </c>
      <c r="K12" s="11">
        <v>1</v>
      </c>
      <c r="L12" s="11">
        <v>1</v>
      </c>
      <c r="M12" s="2">
        <v>1</v>
      </c>
      <c r="N12" s="2">
        <v>1</v>
      </c>
      <c r="O12" s="2">
        <v>1</v>
      </c>
      <c r="P12" s="7">
        <f t="shared" si="3"/>
        <v>9</v>
      </c>
      <c r="Q12" s="39">
        <f t="shared" si="4"/>
        <v>10</v>
      </c>
      <c r="R12" s="38"/>
      <c r="S12" s="40">
        <v>8.5</v>
      </c>
      <c r="U12" s="54">
        <v>24</v>
      </c>
      <c r="V12" s="58">
        <f t="shared" si="5"/>
        <v>8</v>
      </c>
      <c r="W12" s="8"/>
      <c r="X12" s="9">
        <v>12</v>
      </c>
      <c r="Y12" s="39">
        <f t="shared" si="6"/>
        <v>20</v>
      </c>
      <c r="Z12" s="10"/>
      <c r="AA12" s="44">
        <f t="shared" si="1"/>
        <v>46.5</v>
      </c>
      <c r="AB12" s="45" t="str">
        <f t="shared" si="2"/>
        <v>D</v>
      </c>
    </row>
    <row r="13" spans="1:28" x14ac:dyDescent="0.25">
      <c r="A13" s="46"/>
      <c r="B13" s="51">
        <v>2</v>
      </c>
      <c r="C13" s="51">
        <v>5653000652</v>
      </c>
      <c r="D13" s="51" t="s">
        <v>39</v>
      </c>
      <c r="E13" s="52" t="s">
        <v>86</v>
      </c>
      <c r="F13" s="53" t="s">
        <v>87</v>
      </c>
      <c r="G13" s="2">
        <v>1</v>
      </c>
      <c r="H13" s="2">
        <v>0</v>
      </c>
      <c r="I13" s="2">
        <v>0</v>
      </c>
      <c r="J13" s="11">
        <v>0</v>
      </c>
      <c r="K13" s="11">
        <v>0</v>
      </c>
      <c r="L13" s="11">
        <v>0</v>
      </c>
      <c r="M13" s="2">
        <v>0</v>
      </c>
      <c r="N13" s="2">
        <v>0</v>
      </c>
      <c r="O13" s="2">
        <v>0</v>
      </c>
      <c r="P13" s="7">
        <f t="shared" si="3"/>
        <v>1</v>
      </c>
      <c r="Q13" s="39">
        <f t="shared" si="4"/>
        <v>1.1111111111111112</v>
      </c>
      <c r="R13" s="38"/>
      <c r="S13" s="40">
        <v>0</v>
      </c>
      <c r="U13" s="54">
        <v>0</v>
      </c>
      <c r="V13" s="58">
        <f t="shared" si="5"/>
        <v>0</v>
      </c>
      <c r="W13" s="8"/>
      <c r="X13" s="9"/>
      <c r="Y13" s="39">
        <f t="shared" si="6"/>
        <v>0</v>
      </c>
      <c r="Z13" s="10"/>
      <c r="AA13" s="44">
        <f t="shared" si="1"/>
        <v>1.1111111111111112</v>
      </c>
      <c r="AB13" s="45" t="s">
        <v>132</v>
      </c>
    </row>
    <row r="14" spans="1:28" x14ac:dyDescent="0.25">
      <c r="B14" s="51">
        <v>2</v>
      </c>
      <c r="C14" s="51">
        <v>5553510057</v>
      </c>
      <c r="D14" s="51" t="s">
        <v>39</v>
      </c>
      <c r="E14" s="52" t="s">
        <v>106</v>
      </c>
      <c r="F14" s="53" t="s">
        <v>107</v>
      </c>
      <c r="G14" s="2">
        <v>1</v>
      </c>
      <c r="H14" s="2">
        <v>1</v>
      </c>
      <c r="I14" s="2">
        <v>1</v>
      </c>
      <c r="J14" s="11">
        <v>0</v>
      </c>
      <c r="K14" s="11">
        <v>1</v>
      </c>
      <c r="L14" s="11">
        <v>1</v>
      </c>
      <c r="M14" s="2">
        <v>1</v>
      </c>
      <c r="N14" s="2">
        <v>1</v>
      </c>
      <c r="O14" s="2">
        <v>1</v>
      </c>
      <c r="P14" s="7">
        <f t="shared" si="3"/>
        <v>8</v>
      </c>
      <c r="Q14" s="39">
        <f t="shared" si="4"/>
        <v>8.8888888888888893</v>
      </c>
      <c r="R14" s="38"/>
      <c r="S14" s="40">
        <v>8.5</v>
      </c>
      <c r="U14" s="54">
        <v>24</v>
      </c>
      <c r="V14" s="58">
        <f t="shared" si="5"/>
        <v>8</v>
      </c>
      <c r="W14" s="8"/>
      <c r="X14" s="9">
        <v>22</v>
      </c>
      <c r="Y14" s="39">
        <f t="shared" si="6"/>
        <v>36.666666666666664</v>
      </c>
      <c r="Z14" s="10"/>
      <c r="AA14" s="44">
        <f t="shared" si="1"/>
        <v>62.055555555555557</v>
      </c>
      <c r="AB14" s="45" t="str">
        <f t="shared" si="2"/>
        <v>C</v>
      </c>
    </row>
    <row r="15" spans="1:28" x14ac:dyDescent="0.25">
      <c r="B15" s="35">
        <v>3</v>
      </c>
      <c r="C15" s="35"/>
      <c r="D15" s="35" t="s">
        <v>40</v>
      </c>
      <c r="E15" s="36" t="s">
        <v>56</v>
      </c>
      <c r="F15" s="37" t="s">
        <v>46</v>
      </c>
      <c r="G15" s="2">
        <v>1</v>
      </c>
      <c r="H15" s="2">
        <v>1</v>
      </c>
      <c r="I15" s="2">
        <v>1</v>
      </c>
      <c r="J15" s="11">
        <v>1</v>
      </c>
      <c r="K15" s="11">
        <v>1</v>
      </c>
      <c r="L15" s="11">
        <v>1</v>
      </c>
      <c r="M15" s="2">
        <v>1</v>
      </c>
      <c r="N15" s="2">
        <v>0</v>
      </c>
      <c r="O15" s="2">
        <v>1</v>
      </c>
      <c r="P15" s="7">
        <f t="shared" si="3"/>
        <v>8</v>
      </c>
      <c r="Q15" s="39">
        <f t="shared" si="4"/>
        <v>8.8888888888888893</v>
      </c>
      <c r="R15" s="38"/>
      <c r="S15" s="40">
        <v>15.5</v>
      </c>
      <c r="U15" s="54">
        <v>38</v>
      </c>
      <c r="V15" s="58">
        <f t="shared" si="5"/>
        <v>12.666666666666666</v>
      </c>
      <c r="W15" s="8"/>
      <c r="X15" s="9">
        <v>15</v>
      </c>
      <c r="Y15" s="39">
        <f t="shared" si="6"/>
        <v>25</v>
      </c>
      <c r="Z15" s="10"/>
      <c r="AA15" s="44">
        <f t="shared" si="1"/>
        <v>62.05555555555555</v>
      </c>
      <c r="AB15" s="45" t="str">
        <f t="shared" si="2"/>
        <v>C</v>
      </c>
    </row>
    <row r="16" spans="1:28" x14ac:dyDescent="0.25">
      <c r="B16" s="35">
        <v>3</v>
      </c>
      <c r="C16" s="35">
        <v>5453530098</v>
      </c>
      <c r="D16" s="35" t="s">
        <v>40</v>
      </c>
      <c r="E16" s="36" t="s">
        <v>57</v>
      </c>
      <c r="F16" s="37" t="s">
        <v>44</v>
      </c>
      <c r="G16" s="2">
        <v>1</v>
      </c>
      <c r="H16" s="2">
        <v>1</v>
      </c>
      <c r="I16" s="2">
        <v>1</v>
      </c>
      <c r="J16" s="11">
        <v>1</v>
      </c>
      <c r="K16" s="11">
        <v>0</v>
      </c>
      <c r="L16" s="11">
        <v>1</v>
      </c>
      <c r="M16" s="2">
        <v>1</v>
      </c>
      <c r="N16" s="2">
        <v>0</v>
      </c>
      <c r="O16" s="2">
        <v>1</v>
      </c>
      <c r="P16" s="7">
        <f t="shared" si="3"/>
        <v>7</v>
      </c>
      <c r="Q16" s="39">
        <f t="shared" si="4"/>
        <v>7.7777777777777777</v>
      </c>
      <c r="R16" s="38"/>
      <c r="S16" s="40">
        <v>15.5</v>
      </c>
      <c r="U16" s="54">
        <v>38</v>
      </c>
      <c r="V16" s="58">
        <f t="shared" si="5"/>
        <v>12.666666666666666</v>
      </c>
      <c r="W16" s="8"/>
      <c r="X16" s="9">
        <v>14</v>
      </c>
      <c r="Y16" s="39">
        <f t="shared" si="6"/>
        <v>23.333333333333332</v>
      </c>
      <c r="Z16" s="10"/>
      <c r="AA16" s="44">
        <f t="shared" si="1"/>
        <v>59.277777777777779</v>
      </c>
      <c r="AB16" s="45" t="str">
        <f t="shared" si="2"/>
        <v>D+</v>
      </c>
    </row>
    <row r="17" spans="1:28" x14ac:dyDescent="0.25">
      <c r="B17" s="35">
        <v>3</v>
      </c>
      <c r="C17" s="35">
        <v>5453530072</v>
      </c>
      <c r="D17" s="35" t="s">
        <v>40</v>
      </c>
      <c r="E17" s="36" t="s">
        <v>58</v>
      </c>
      <c r="F17" s="37" t="s">
        <v>59</v>
      </c>
      <c r="G17" s="2">
        <v>1</v>
      </c>
      <c r="H17" s="2">
        <v>1</v>
      </c>
      <c r="I17" s="2">
        <v>1</v>
      </c>
      <c r="J17" s="11">
        <v>0</v>
      </c>
      <c r="K17" s="11">
        <v>1</v>
      </c>
      <c r="L17" s="11">
        <v>1</v>
      </c>
      <c r="M17" s="2">
        <v>1</v>
      </c>
      <c r="N17" s="2">
        <v>0</v>
      </c>
      <c r="O17" s="2">
        <v>1</v>
      </c>
      <c r="P17" s="7">
        <f t="shared" si="3"/>
        <v>7</v>
      </c>
      <c r="Q17" s="39">
        <f t="shared" si="4"/>
        <v>7.7777777777777777</v>
      </c>
      <c r="R17" s="38"/>
      <c r="S17" s="40">
        <v>15.5</v>
      </c>
      <c r="U17" s="54">
        <v>38</v>
      </c>
      <c r="V17" s="58">
        <f t="shared" si="5"/>
        <v>12.666666666666666</v>
      </c>
      <c r="W17" s="8"/>
      <c r="X17" s="9">
        <v>11</v>
      </c>
      <c r="Y17" s="39">
        <f t="shared" si="6"/>
        <v>18.333333333333332</v>
      </c>
      <c r="Z17" s="10"/>
      <c r="AA17" s="44">
        <f t="shared" si="1"/>
        <v>54.277777777777779</v>
      </c>
      <c r="AB17" s="45" t="str">
        <f t="shared" si="2"/>
        <v>D</v>
      </c>
    </row>
    <row r="18" spans="1:28" x14ac:dyDescent="0.25">
      <c r="B18" s="35">
        <v>3</v>
      </c>
      <c r="C18" s="35">
        <v>5553000398</v>
      </c>
      <c r="D18" s="35" t="s">
        <v>40</v>
      </c>
      <c r="E18" s="36" t="s">
        <v>102</v>
      </c>
      <c r="F18" s="37" t="s">
        <v>103</v>
      </c>
      <c r="G18" s="2">
        <v>1</v>
      </c>
      <c r="H18" s="2">
        <v>1</v>
      </c>
      <c r="I18" s="2">
        <v>1</v>
      </c>
      <c r="J18" s="11">
        <v>0</v>
      </c>
      <c r="K18" s="11">
        <v>1</v>
      </c>
      <c r="L18" s="11">
        <v>1</v>
      </c>
      <c r="M18" s="2">
        <v>1</v>
      </c>
      <c r="N18" s="2">
        <v>0</v>
      </c>
      <c r="O18" s="2">
        <v>1</v>
      </c>
      <c r="P18" s="7">
        <f t="shared" si="3"/>
        <v>7</v>
      </c>
      <c r="Q18" s="39">
        <f t="shared" si="4"/>
        <v>7.7777777777777777</v>
      </c>
      <c r="R18" s="38"/>
      <c r="S18" s="40">
        <v>15.5</v>
      </c>
      <c r="U18" s="54">
        <v>38</v>
      </c>
      <c r="V18" s="58">
        <f t="shared" si="5"/>
        <v>12.666666666666666</v>
      </c>
      <c r="W18" s="8"/>
      <c r="X18" s="9">
        <v>19</v>
      </c>
      <c r="Y18" s="39">
        <f t="shared" si="6"/>
        <v>31.666666666666664</v>
      </c>
      <c r="Z18" s="10"/>
      <c r="AA18" s="44">
        <f t="shared" si="1"/>
        <v>67.611111111111114</v>
      </c>
      <c r="AB18" s="45" t="str">
        <f t="shared" si="2"/>
        <v>C+</v>
      </c>
    </row>
    <row r="19" spans="1:28" x14ac:dyDescent="0.25">
      <c r="B19" s="35">
        <v>3</v>
      </c>
      <c r="C19" s="35">
        <v>5553000604</v>
      </c>
      <c r="D19" s="35" t="s">
        <v>39</v>
      </c>
      <c r="E19" s="36" t="s">
        <v>104</v>
      </c>
      <c r="F19" s="37" t="s">
        <v>105</v>
      </c>
      <c r="G19" s="2">
        <v>1</v>
      </c>
      <c r="H19" s="2">
        <v>1</v>
      </c>
      <c r="I19" s="2">
        <v>1</v>
      </c>
      <c r="J19" s="11">
        <v>1</v>
      </c>
      <c r="K19" s="11">
        <v>1</v>
      </c>
      <c r="L19" s="11">
        <v>1</v>
      </c>
      <c r="M19" s="2">
        <v>1</v>
      </c>
      <c r="N19" s="2">
        <v>0</v>
      </c>
      <c r="O19" s="2">
        <v>1</v>
      </c>
      <c r="P19" s="7">
        <f t="shared" si="3"/>
        <v>8</v>
      </c>
      <c r="Q19" s="39">
        <f t="shared" si="4"/>
        <v>8.8888888888888893</v>
      </c>
      <c r="R19" s="38"/>
      <c r="S19" s="40">
        <v>15.5</v>
      </c>
      <c r="U19" s="54">
        <v>38</v>
      </c>
      <c r="V19" s="58">
        <f t="shared" si="5"/>
        <v>12.666666666666666</v>
      </c>
      <c r="W19" s="8"/>
      <c r="X19" s="9">
        <v>18</v>
      </c>
      <c r="Y19" s="39">
        <f t="shared" si="6"/>
        <v>30</v>
      </c>
      <c r="Z19" s="10"/>
      <c r="AA19" s="44">
        <f t="shared" si="1"/>
        <v>67.055555555555557</v>
      </c>
      <c r="AB19" s="45" t="str">
        <f t="shared" si="2"/>
        <v>C+</v>
      </c>
    </row>
    <row r="20" spans="1:28" x14ac:dyDescent="0.25">
      <c r="B20" s="35">
        <v>3</v>
      </c>
      <c r="C20" s="35">
        <v>5553000737</v>
      </c>
      <c r="D20" s="35" t="s">
        <v>40</v>
      </c>
      <c r="E20" s="36" t="s">
        <v>126</v>
      </c>
      <c r="F20" s="37" t="s">
        <v>127</v>
      </c>
      <c r="G20" s="2">
        <v>0</v>
      </c>
      <c r="H20" s="2">
        <v>0</v>
      </c>
      <c r="I20" s="2">
        <v>0</v>
      </c>
      <c r="J20" s="2">
        <v>0</v>
      </c>
      <c r="K20" s="11">
        <v>1</v>
      </c>
      <c r="L20" s="11">
        <v>1</v>
      </c>
      <c r="M20" s="2">
        <v>1</v>
      </c>
      <c r="N20" s="2">
        <v>0</v>
      </c>
      <c r="O20" s="2">
        <v>1</v>
      </c>
      <c r="P20" s="7">
        <f t="shared" si="3"/>
        <v>4</v>
      </c>
      <c r="Q20" s="39">
        <f t="shared" si="4"/>
        <v>4.4444444444444446</v>
      </c>
      <c r="R20" s="38"/>
      <c r="S20" s="40">
        <v>15.5</v>
      </c>
      <c r="U20" s="54">
        <v>38</v>
      </c>
      <c r="V20" s="58">
        <f t="shared" si="5"/>
        <v>12.666666666666666</v>
      </c>
      <c r="W20" s="8"/>
      <c r="X20" s="9">
        <v>17</v>
      </c>
      <c r="Y20" s="39">
        <f t="shared" si="6"/>
        <v>28.333333333333332</v>
      </c>
      <c r="Z20" s="10"/>
      <c r="AA20" s="44">
        <f t="shared" si="1"/>
        <v>60.944444444444443</v>
      </c>
      <c r="AB20" s="45" t="str">
        <f t="shared" si="2"/>
        <v>C</v>
      </c>
    </row>
    <row r="21" spans="1:28" x14ac:dyDescent="0.25">
      <c r="A21" s="47"/>
      <c r="B21" s="51">
        <v>4</v>
      </c>
      <c r="C21" s="51">
        <v>5653001171</v>
      </c>
      <c r="D21" s="51" t="s">
        <v>40</v>
      </c>
      <c r="E21" s="52" t="s">
        <v>47</v>
      </c>
      <c r="F21" s="53" t="s">
        <v>48</v>
      </c>
      <c r="G21" s="2">
        <v>1</v>
      </c>
      <c r="H21" s="2">
        <v>0</v>
      </c>
      <c r="I21" s="2">
        <v>1</v>
      </c>
      <c r="J21" s="11">
        <v>1</v>
      </c>
      <c r="K21" s="11">
        <v>1</v>
      </c>
      <c r="L21" s="11">
        <v>1</v>
      </c>
      <c r="M21" s="2">
        <v>1</v>
      </c>
      <c r="N21" s="2">
        <v>1</v>
      </c>
      <c r="O21" s="2">
        <v>1</v>
      </c>
      <c r="P21" s="7">
        <f t="shared" si="3"/>
        <v>8</v>
      </c>
      <c r="Q21" s="39">
        <f t="shared" si="4"/>
        <v>8.8888888888888893</v>
      </c>
      <c r="R21" s="38"/>
      <c r="S21" s="40">
        <v>9.5</v>
      </c>
      <c r="U21" s="54">
        <v>46</v>
      </c>
      <c r="V21" s="58">
        <f t="shared" si="5"/>
        <v>15.333333333333334</v>
      </c>
      <c r="W21" s="8"/>
      <c r="X21" s="9">
        <v>27</v>
      </c>
      <c r="Y21" s="39">
        <f t="shared" si="6"/>
        <v>45</v>
      </c>
      <c r="Z21" s="10"/>
      <c r="AA21" s="44">
        <f t="shared" si="1"/>
        <v>78.722222222222214</v>
      </c>
      <c r="AB21" s="45" t="str">
        <f t="shared" si="2"/>
        <v>B+</v>
      </c>
    </row>
    <row r="22" spans="1:28" x14ac:dyDescent="0.25">
      <c r="B22" s="51">
        <v>4</v>
      </c>
      <c r="C22" s="51">
        <v>5653020296</v>
      </c>
      <c r="D22" s="51" t="s">
        <v>40</v>
      </c>
      <c r="E22" s="52" t="s">
        <v>92</v>
      </c>
      <c r="F22" s="53" t="s">
        <v>45</v>
      </c>
      <c r="G22" s="2">
        <v>1</v>
      </c>
      <c r="H22" s="2">
        <v>0</v>
      </c>
      <c r="I22" s="2">
        <v>1</v>
      </c>
      <c r="J22" s="11">
        <v>1</v>
      </c>
      <c r="K22" s="11">
        <v>1</v>
      </c>
      <c r="L22" s="11">
        <v>1</v>
      </c>
      <c r="M22" s="2">
        <v>1</v>
      </c>
      <c r="N22" s="2">
        <v>1</v>
      </c>
      <c r="O22" s="2">
        <v>1</v>
      </c>
      <c r="P22" s="7">
        <f t="shared" si="3"/>
        <v>8</v>
      </c>
      <c r="Q22" s="39">
        <f t="shared" si="4"/>
        <v>8.8888888888888893</v>
      </c>
      <c r="R22" s="38"/>
      <c r="S22" s="40">
        <v>9.5</v>
      </c>
      <c r="U22" s="54">
        <v>46</v>
      </c>
      <c r="V22" s="58">
        <f t="shared" si="5"/>
        <v>15.333333333333334</v>
      </c>
      <c r="W22" s="8"/>
      <c r="X22" s="9">
        <v>23</v>
      </c>
      <c r="Y22" s="39">
        <f t="shared" si="6"/>
        <v>38.333333333333336</v>
      </c>
      <c r="Z22" s="10"/>
      <c r="AA22" s="44">
        <f t="shared" si="1"/>
        <v>72.055555555555557</v>
      </c>
      <c r="AB22" s="45" t="str">
        <f t="shared" si="2"/>
        <v>B</v>
      </c>
    </row>
    <row r="23" spans="1:28" x14ac:dyDescent="0.25">
      <c r="B23" s="51">
        <v>4</v>
      </c>
      <c r="C23" s="51">
        <v>5453000670</v>
      </c>
      <c r="D23" s="51" t="s">
        <v>40</v>
      </c>
      <c r="E23" s="52" t="s">
        <v>93</v>
      </c>
      <c r="F23" s="53" t="s">
        <v>94</v>
      </c>
      <c r="G23" s="2">
        <v>1</v>
      </c>
      <c r="H23" s="2">
        <v>1</v>
      </c>
      <c r="I23" s="2">
        <v>1</v>
      </c>
      <c r="J23" s="11">
        <v>1</v>
      </c>
      <c r="K23" s="11">
        <v>1</v>
      </c>
      <c r="L23" s="11">
        <v>1</v>
      </c>
      <c r="M23" s="2">
        <v>1</v>
      </c>
      <c r="N23" s="2">
        <v>1</v>
      </c>
      <c r="O23" s="2">
        <v>1</v>
      </c>
      <c r="P23" s="7">
        <f t="shared" si="3"/>
        <v>9</v>
      </c>
      <c r="Q23" s="39">
        <f t="shared" si="4"/>
        <v>10</v>
      </c>
      <c r="R23" s="38"/>
      <c r="S23" s="40">
        <v>9.5</v>
      </c>
      <c r="U23" s="54">
        <v>46</v>
      </c>
      <c r="V23" s="58">
        <f t="shared" si="5"/>
        <v>15.333333333333334</v>
      </c>
      <c r="W23" s="8"/>
      <c r="X23" s="9">
        <v>21</v>
      </c>
      <c r="Y23" s="39">
        <f t="shared" si="6"/>
        <v>35</v>
      </c>
      <c r="Z23" s="10"/>
      <c r="AA23" s="44">
        <f t="shared" si="1"/>
        <v>69.833333333333329</v>
      </c>
      <c r="AB23" s="45" t="str">
        <f t="shared" si="2"/>
        <v>B</v>
      </c>
    </row>
    <row r="24" spans="1:28" x14ac:dyDescent="0.25">
      <c r="B24" s="51">
        <v>4</v>
      </c>
      <c r="C24" s="51">
        <v>5653000289</v>
      </c>
      <c r="D24" s="51" t="s">
        <v>39</v>
      </c>
      <c r="E24" s="52" t="s">
        <v>109</v>
      </c>
      <c r="F24" s="53" t="s">
        <v>110</v>
      </c>
      <c r="G24" s="2">
        <v>1</v>
      </c>
      <c r="H24" s="2">
        <v>1</v>
      </c>
      <c r="I24" s="2">
        <v>1</v>
      </c>
      <c r="J24" s="11">
        <v>1</v>
      </c>
      <c r="K24" s="11">
        <v>1</v>
      </c>
      <c r="L24" s="11">
        <v>1</v>
      </c>
      <c r="M24" s="2">
        <v>0</v>
      </c>
      <c r="N24" s="2">
        <v>1</v>
      </c>
      <c r="O24" s="2">
        <v>1</v>
      </c>
      <c r="P24" s="7">
        <f t="shared" si="3"/>
        <v>8</v>
      </c>
      <c r="Q24" s="39">
        <f t="shared" si="4"/>
        <v>8.8888888888888893</v>
      </c>
      <c r="R24" s="38"/>
      <c r="S24" s="40">
        <v>9.5</v>
      </c>
      <c r="U24" s="54">
        <v>0</v>
      </c>
      <c r="V24" s="58">
        <f t="shared" si="5"/>
        <v>0</v>
      </c>
      <c r="W24" s="8"/>
      <c r="X24" s="9">
        <v>22</v>
      </c>
      <c r="Y24" s="39">
        <f t="shared" si="6"/>
        <v>36.666666666666664</v>
      </c>
      <c r="Z24" s="10"/>
      <c r="AA24" s="44">
        <f t="shared" si="1"/>
        <v>55.055555555555557</v>
      </c>
      <c r="AB24" s="45" t="str">
        <f t="shared" si="2"/>
        <v>D+</v>
      </c>
    </row>
    <row r="25" spans="1:28" x14ac:dyDescent="0.25">
      <c r="B25" s="51">
        <v>4</v>
      </c>
      <c r="C25" s="51">
        <v>5653000082</v>
      </c>
      <c r="D25" s="51" t="s">
        <v>39</v>
      </c>
      <c r="E25" s="52" t="s">
        <v>111</v>
      </c>
      <c r="F25" s="53" t="s">
        <v>112</v>
      </c>
      <c r="G25" s="2">
        <v>1</v>
      </c>
      <c r="H25" s="2">
        <v>1</v>
      </c>
      <c r="I25" s="2">
        <v>1</v>
      </c>
      <c r="J25" s="11">
        <v>1</v>
      </c>
      <c r="K25" s="11">
        <v>1</v>
      </c>
      <c r="L25" s="11">
        <v>0</v>
      </c>
      <c r="M25" s="2">
        <v>1</v>
      </c>
      <c r="N25" s="2">
        <v>1</v>
      </c>
      <c r="O25" s="2">
        <v>1</v>
      </c>
      <c r="P25" s="7">
        <f t="shared" si="3"/>
        <v>8</v>
      </c>
      <c r="Q25" s="39">
        <f t="shared" si="4"/>
        <v>8.8888888888888893</v>
      </c>
      <c r="R25" s="38"/>
      <c r="S25" s="40">
        <v>9.5</v>
      </c>
      <c r="U25" s="54">
        <v>46</v>
      </c>
      <c r="V25" s="58">
        <f t="shared" si="5"/>
        <v>15.333333333333334</v>
      </c>
      <c r="W25" s="8"/>
      <c r="X25" s="9">
        <v>13</v>
      </c>
      <c r="Y25" s="39">
        <f t="shared" si="6"/>
        <v>21.666666666666668</v>
      </c>
      <c r="Z25" s="10"/>
      <c r="AA25" s="44">
        <f t="shared" si="1"/>
        <v>55.388888888888893</v>
      </c>
      <c r="AB25" s="45" t="str">
        <f t="shared" si="2"/>
        <v>D+</v>
      </c>
    </row>
    <row r="26" spans="1:28" x14ac:dyDescent="0.25">
      <c r="B26" s="35">
        <v>5</v>
      </c>
      <c r="C26" s="35">
        <v>5553500371</v>
      </c>
      <c r="D26" s="35" t="s">
        <v>40</v>
      </c>
      <c r="E26" s="36" t="s">
        <v>51</v>
      </c>
      <c r="F26" s="37" t="s">
        <v>50</v>
      </c>
      <c r="G26" s="2">
        <v>1</v>
      </c>
      <c r="H26" s="2">
        <v>1</v>
      </c>
      <c r="I26" s="2">
        <v>1</v>
      </c>
      <c r="J26" s="11">
        <v>1</v>
      </c>
      <c r="K26" s="11">
        <v>0</v>
      </c>
      <c r="L26" s="11">
        <v>1</v>
      </c>
      <c r="M26" s="2">
        <v>1</v>
      </c>
      <c r="N26" s="2">
        <v>1</v>
      </c>
      <c r="O26" s="2">
        <v>1</v>
      </c>
      <c r="P26" s="7">
        <f t="shared" si="3"/>
        <v>8</v>
      </c>
      <c r="Q26" s="39">
        <f t="shared" si="4"/>
        <v>8.8888888888888893</v>
      </c>
      <c r="R26" s="38"/>
      <c r="S26" s="40">
        <v>16.5</v>
      </c>
      <c r="U26" s="54">
        <v>59</v>
      </c>
      <c r="V26" s="58">
        <f t="shared" si="5"/>
        <v>19.666666666666664</v>
      </c>
      <c r="W26" s="8"/>
      <c r="X26" s="9">
        <v>28</v>
      </c>
      <c r="Y26" s="39">
        <f t="shared" si="6"/>
        <v>46.666666666666664</v>
      </c>
      <c r="Z26" s="10"/>
      <c r="AA26" s="44">
        <f t="shared" si="1"/>
        <v>91.722222222222229</v>
      </c>
      <c r="AB26" s="45" t="str">
        <f t="shared" si="2"/>
        <v>A</v>
      </c>
    </row>
    <row r="27" spans="1:28" x14ac:dyDescent="0.25">
      <c r="B27" s="35">
        <v>5</v>
      </c>
      <c r="C27" s="35">
        <v>5553500330</v>
      </c>
      <c r="D27" s="35" t="s">
        <v>40</v>
      </c>
      <c r="E27" s="36" t="s">
        <v>52</v>
      </c>
      <c r="F27" s="37" t="s">
        <v>53</v>
      </c>
      <c r="G27" s="2">
        <v>1</v>
      </c>
      <c r="H27" s="2">
        <v>1</v>
      </c>
      <c r="I27" s="2">
        <v>1</v>
      </c>
      <c r="J27" s="11">
        <v>0</v>
      </c>
      <c r="K27" s="11">
        <v>0</v>
      </c>
      <c r="L27" s="11">
        <v>0</v>
      </c>
      <c r="M27" s="2">
        <v>1</v>
      </c>
      <c r="N27" s="2">
        <v>1</v>
      </c>
      <c r="O27" s="2">
        <v>1</v>
      </c>
      <c r="P27" s="7">
        <f t="shared" si="3"/>
        <v>6</v>
      </c>
      <c r="Q27" s="39">
        <f t="shared" si="4"/>
        <v>6.6666666666666661</v>
      </c>
      <c r="R27" s="38"/>
      <c r="S27" s="40">
        <v>16.5</v>
      </c>
      <c r="U27" s="54">
        <v>59</v>
      </c>
      <c r="V27" s="58">
        <f t="shared" si="5"/>
        <v>19.666666666666664</v>
      </c>
      <c r="W27" s="8"/>
      <c r="X27" s="9">
        <v>29</v>
      </c>
      <c r="Y27" s="39">
        <f t="shared" si="6"/>
        <v>48.333333333333336</v>
      </c>
      <c r="Z27" s="10"/>
      <c r="AA27" s="44">
        <f t="shared" si="1"/>
        <v>91.166666666666657</v>
      </c>
      <c r="AB27" s="45" t="str">
        <f t="shared" si="2"/>
        <v>A</v>
      </c>
    </row>
    <row r="28" spans="1:28" x14ac:dyDescent="0.25">
      <c r="B28" s="35">
        <v>5</v>
      </c>
      <c r="C28" s="35">
        <v>5453000555</v>
      </c>
      <c r="D28" s="35" t="s">
        <v>40</v>
      </c>
      <c r="E28" s="36" t="s">
        <v>54</v>
      </c>
      <c r="F28" s="37" t="s">
        <v>55</v>
      </c>
      <c r="G28" s="2">
        <v>1</v>
      </c>
      <c r="H28" s="2">
        <v>1</v>
      </c>
      <c r="I28" s="2">
        <v>1</v>
      </c>
      <c r="J28" s="11">
        <v>0</v>
      </c>
      <c r="K28" s="11">
        <v>0</v>
      </c>
      <c r="L28" s="11">
        <v>0</v>
      </c>
      <c r="M28" s="2">
        <v>1</v>
      </c>
      <c r="N28" s="2">
        <v>1</v>
      </c>
      <c r="O28" s="2">
        <v>1</v>
      </c>
      <c r="P28" s="7">
        <f t="shared" si="3"/>
        <v>6</v>
      </c>
      <c r="Q28" s="39">
        <f t="shared" si="4"/>
        <v>6.6666666666666661</v>
      </c>
      <c r="R28" s="38"/>
      <c r="S28" s="40">
        <v>16.5</v>
      </c>
      <c r="U28" s="54">
        <v>59</v>
      </c>
      <c r="V28" s="58">
        <f t="shared" si="5"/>
        <v>19.666666666666664</v>
      </c>
      <c r="W28" s="8"/>
      <c r="X28" s="9">
        <v>27</v>
      </c>
      <c r="Y28" s="39">
        <f t="shared" si="6"/>
        <v>45</v>
      </c>
      <c r="Z28" s="10"/>
      <c r="AA28" s="44">
        <f t="shared" si="1"/>
        <v>87.833333333333314</v>
      </c>
      <c r="AB28" s="45" t="str">
        <f t="shared" si="2"/>
        <v>A</v>
      </c>
    </row>
    <row r="29" spans="1:28" x14ac:dyDescent="0.25">
      <c r="B29" s="35">
        <v>5</v>
      </c>
      <c r="C29" s="35">
        <v>5653000215</v>
      </c>
      <c r="D29" s="35" t="s">
        <v>40</v>
      </c>
      <c r="E29" s="36" t="s">
        <v>68</v>
      </c>
      <c r="F29" s="37" t="s">
        <v>69</v>
      </c>
      <c r="G29" s="2">
        <v>1</v>
      </c>
      <c r="H29" s="2">
        <v>1</v>
      </c>
      <c r="I29" s="2">
        <v>1</v>
      </c>
      <c r="J29" s="11">
        <v>1</v>
      </c>
      <c r="K29" s="11">
        <v>1</v>
      </c>
      <c r="L29" s="11">
        <v>1</v>
      </c>
      <c r="M29" s="2">
        <v>1</v>
      </c>
      <c r="N29" s="2">
        <v>1</v>
      </c>
      <c r="O29" s="2">
        <v>1</v>
      </c>
      <c r="P29" s="7">
        <f t="shared" si="3"/>
        <v>9</v>
      </c>
      <c r="Q29" s="39">
        <f t="shared" si="4"/>
        <v>10</v>
      </c>
      <c r="R29" s="38"/>
      <c r="S29" s="40">
        <v>16.5</v>
      </c>
      <c r="U29" s="54">
        <v>59</v>
      </c>
      <c r="V29" s="58">
        <f t="shared" si="5"/>
        <v>19.666666666666664</v>
      </c>
      <c r="W29" s="8"/>
      <c r="X29" s="9">
        <v>24</v>
      </c>
      <c r="Y29" s="39">
        <f t="shared" si="6"/>
        <v>40</v>
      </c>
      <c r="Z29" s="10"/>
      <c r="AA29" s="44">
        <f t="shared" si="1"/>
        <v>86.166666666666657</v>
      </c>
      <c r="AB29" s="45" t="str">
        <f t="shared" si="2"/>
        <v>A</v>
      </c>
    </row>
    <row r="30" spans="1:28" x14ac:dyDescent="0.25">
      <c r="B30" s="35">
        <v>5</v>
      </c>
      <c r="C30" s="35">
        <v>5553000323</v>
      </c>
      <c r="D30" s="35" t="s">
        <v>40</v>
      </c>
      <c r="E30" s="36" t="s">
        <v>72</v>
      </c>
      <c r="F30" s="37" t="s">
        <v>73</v>
      </c>
      <c r="G30" s="2">
        <v>1</v>
      </c>
      <c r="H30" s="2">
        <v>1</v>
      </c>
      <c r="I30" s="2">
        <v>1</v>
      </c>
      <c r="J30" s="11">
        <v>1</v>
      </c>
      <c r="K30" s="11">
        <v>1</v>
      </c>
      <c r="L30" s="11">
        <v>1</v>
      </c>
      <c r="M30" s="2">
        <v>1</v>
      </c>
      <c r="N30" s="2">
        <v>1</v>
      </c>
      <c r="O30" s="2">
        <v>1</v>
      </c>
      <c r="P30" s="7">
        <f t="shared" si="3"/>
        <v>9</v>
      </c>
      <c r="Q30" s="39">
        <f t="shared" si="4"/>
        <v>10</v>
      </c>
      <c r="R30" s="38"/>
      <c r="S30" s="40">
        <v>16.5</v>
      </c>
      <c r="U30" s="54">
        <v>59</v>
      </c>
      <c r="V30" s="58">
        <f t="shared" si="5"/>
        <v>19.666666666666664</v>
      </c>
      <c r="W30" s="8"/>
      <c r="X30" s="9">
        <v>11</v>
      </c>
      <c r="Y30" s="39">
        <f t="shared" si="6"/>
        <v>18.333333333333332</v>
      </c>
      <c r="Z30" s="10"/>
      <c r="AA30" s="44">
        <f t="shared" si="1"/>
        <v>64.5</v>
      </c>
      <c r="AB30" s="45" t="str">
        <f t="shared" si="2"/>
        <v>C+</v>
      </c>
    </row>
    <row r="31" spans="1:28" x14ac:dyDescent="0.25">
      <c r="B31" s="51">
        <v>6</v>
      </c>
      <c r="C31" s="51">
        <v>5653000611</v>
      </c>
      <c r="D31" s="51" t="s">
        <v>39</v>
      </c>
      <c r="E31" s="52" t="s">
        <v>78</v>
      </c>
      <c r="F31" s="53" t="s">
        <v>79</v>
      </c>
      <c r="G31" s="2">
        <v>1</v>
      </c>
      <c r="H31" s="2">
        <v>1</v>
      </c>
      <c r="I31" s="2">
        <v>1</v>
      </c>
      <c r="J31" s="11">
        <v>1</v>
      </c>
      <c r="K31" s="11">
        <v>1</v>
      </c>
      <c r="L31" s="11">
        <v>1</v>
      </c>
      <c r="M31" s="2">
        <v>1</v>
      </c>
      <c r="N31" s="2">
        <v>1</v>
      </c>
      <c r="O31" s="2">
        <v>1</v>
      </c>
      <c r="P31" s="7">
        <f t="shared" si="3"/>
        <v>9</v>
      </c>
      <c r="Q31" s="39">
        <f t="shared" si="4"/>
        <v>10</v>
      </c>
      <c r="R31" s="38"/>
      <c r="S31" s="40">
        <v>16.5</v>
      </c>
      <c r="U31" s="54">
        <v>34</v>
      </c>
      <c r="V31" s="58">
        <f t="shared" si="5"/>
        <v>11.333333333333332</v>
      </c>
      <c r="W31" s="8"/>
      <c r="X31" s="9">
        <v>19</v>
      </c>
      <c r="Y31" s="39">
        <f t="shared" si="6"/>
        <v>31.666666666666664</v>
      </c>
      <c r="Z31" s="10"/>
      <c r="AA31" s="44">
        <f t="shared" si="1"/>
        <v>69.5</v>
      </c>
      <c r="AB31" s="45" t="str">
        <f t="shared" si="2"/>
        <v>B</v>
      </c>
    </row>
    <row r="32" spans="1:28" x14ac:dyDescent="0.25">
      <c r="B32" s="51">
        <v>6</v>
      </c>
      <c r="C32" s="51">
        <v>5653000330</v>
      </c>
      <c r="D32" s="51" t="s">
        <v>39</v>
      </c>
      <c r="E32" s="52" t="s">
        <v>80</v>
      </c>
      <c r="F32" s="53" t="s">
        <v>81</v>
      </c>
      <c r="G32" s="2">
        <v>1</v>
      </c>
      <c r="H32" s="2">
        <v>1</v>
      </c>
      <c r="I32" s="2">
        <v>1</v>
      </c>
      <c r="J32" s="11">
        <v>1</v>
      </c>
      <c r="K32" s="11">
        <v>1</v>
      </c>
      <c r="L32" s="11">
        <v>1</v>
      </c>
      <c r="M32" s="2">
        <v>1</v>
      </c>
      <c r="N32" s="2">
        <v>1</v>
      </c>
      <c r="O32" s="2">
        <v>1</v>
      </c>
      <c r="P32" s="7">
        <f t="shared" si="3"/>
        <v>9</v>
      </c>
      <c r="Q32" s="39">
        <f t="shared" si="4"/>
        <v>10</v>
      </c>
      <c r="R32" s="38"/>
      <c r="S32" s="40">
        <v>16.5</v>
      </c>
      <c r="U32" s="54">
        <v>34</v>
      </c>
      <c r="V32" s="58">
        <f t="shared" si="5"/>
        <v>11.333333333333332</v>
      </c>
      <c r="W32" s="8"/>
      <c r="X32" s="9">
        <v>23</v>
      </c>
      <c r="Y32" s="39">
        <f t="shared" si="6"/>
        <v>38.333333333333336</v>
      </c>
      <c r="Z32" s="10"/>
      <c r="AA32" s="44">
        <f t="shared" si="1"/>
        <v>76.166666666666671</v>
      </c>
      <c r="AB32" s="45" t="str">
        <f t="shared" si="2"/>
        <v>B+</v>
      </c>
    </row>
    <row r="33" spans="2:28" x14ac:dyDescent="0.25">
      <c r="B33" s="51">
        <v>6</v>
      </c>
      <c r="C33" s="51">
        <v>5659500172</v>
      </c>
      <c r="D33" s="51" t="s">
        <v>40</v>
      </c>
      <c r="E33" s="52" t="s">
        <v>82</v>
      </c>
      <c r="F33" s="53" t="s">
        <v>83</v>
      </c>
      <c r="G33" s="2">
        <v>1</v>
      </c>
      <c r="H33" s="2">
        <v>1</v>
      </c>
      <c r="I33" s="2">
        <v>1</v>
      </c>
      <c r="J33" s="11">
        <v>1</v>
      </c>
      <c r="K33" s="11">
        <v>1</v>
      </c>
      <c r="L33" s="11">
        <v>1</v>
      </c>
      <c r="M33" s="2">
        <v>1</v>
      </c>
      <c r="N33" s="2">
        <v>1</v>
      </c>
      <c r="O33" s="2">
        <v>1</v>
      </c>
      <c r="P33" s="7">
        <f t="shared" si="3"/>
        <v>9</v>
      </c>
      <c r="Q33" s="39">
        <f t="shared" si="4"/>
        <v>10</v>
      </c>
      <c r="R33" s="38"/>
      <c r="S33" s="40">
        <v>16.5</v>
      </c>
      <c r="U33" s="54">
        <v>34</v>
      </c>
      <c r="V33" s="58">
        <f t="shared" si="5"/>
        <v>11.333333333333332</v>
      </c>
      <c r="W33" s="8"/>
      <c r="X33" s="9">
        <v>21</v>
      </c>
      <c r="Y33" s="39">
        <f t="shared" si="6"/>
        <v>35</v>
      </c>
      <c r="Z33" s="10"/>
      <c r="AA33" s="44">
        <f t="shared" si="1"/>
        <v>72.833333333333329</v>
      </c>
      <c r="AB33" s="45" t="str">
        <f t="shared" si="2"/>
        <v>B</v>
      </c>
    </row>
    <row r="34" spans="2:28" x14ac:dyDescent="0.25">
      <c r="B34" s="51">
        <v>6</v>
      </c>
      <c r="C34" s="51">
        <v>5653500347</v>
      </c>
      <c r="D34" s="51" t="s">
        <v>95</v>
      </c>
      <c r="E34" s="52" t="s">
        <v>96</v>
      </c>
      <c r="F34" s="53" t="s">
        <v>97</v>
      </c>
      <c r="G34" s="2">
        <v>1</v>
      </c>
      <c r="H34" s="2">
        <v>1</v>
      </c>
      <c r="I34" s="2">
        <v>1</v>
      </c>
      <c r="J34" s="11">
        <v>0</v>
      </c>
      <c r="K34" s="11">
        <v>1</v>
      </c>
      <c r="L34" s="11">
        <v>0</v>
      </c>
      <c r="M34" s="2">
        <v>1</v>
      </c>
      <c r="N34" s="2">
        <v>1</v>
      </c>
      <c r="O34" s="2">
        <v>1</v>
      </c>
      <c r="P34" s="7">
        <f t="shared" si="3"/>
        <v>7</v>
      </c>
      <c r="Q34" s="39">
        <f t="shared" si="4"/>
        <v>7.7777777777777777</v>
      </c>
      <c r="R34" s="38"/>
      <c r="S34" s="40">
        <v>16.5</v>
      </c>
      <c r="U34" s="54">
        <v>34</v>
      </c>
      <c r="V34" s="58">
        <f t="shared" si="5"/>
        <v>11.333333333333332</v>
      </c>
      <c r="W34" s="8"/>
      <c r="X34" s="9">
        <v>20</v>
      </c>
      <c r="Y34" s="39">
        <f t="shared" si="6"/>
        <v>33.333333333333329</v>
      </c>
      <c r="Z34" s="10"/>
      <c r="AA34" s="44">
        <f t="shared" si="1"/>
        <v>68.944444444444443</v>
      </c>
      <c r="AB34" s="45" t="str">
        <f t="shared" si="2"/>
        <v>C+</v>
      </c>
    </row>
    <row r="35" spans="2:28" x14ac:dyDescent="0.25">
      <c r="B35" s="51">
        <v>6</v>
      </c>
      <c r="C35" s="51">
        <v>5653500164</v>
      </c>
      <c r="D35" s="51" t="s">
        <v>40</v>
      </c>
      <c r="E35" s="52" t="s">
        <v>98</v>
      </c>
      <c r="F35" s="53" t="s">
        <v>99</v>
      </c>
      <c r="G35" s="2">
        <v>1</v>
      </c>
      <c r="H35" s="2">
        <v>1</v>
      </c>
      <c r="I35" s="2">
        <v>1</v>
      </c>
      <c r="J35" s="11">
        <v>0</v>
      </c>
      <c r="K35" s="11">
        <v>1</v>
      </c>
      <c r="L35" s="11">
        <v>1</v>
      </c>
      <c r="M35" s="2">
        <v>1</v>
      </c>
      <c r="N35" s="2">
        <v>1</v>
      </c>
      <c r="O35" s="2">
        <v>1</v>
      </c>
      <c r="P35" s="7">
        <f t="shared" si="3"/>
        <v>8</v>
      </c>
      <c r="Q35" s="39">
        <f t="shared" si="4"/>
        <v>8.8888888888888893</v>
      </c>
      <c r="R35" s="38"/>
      <c r="S35" s="40">
        <v>16.5</v>
      </c>
      <c r="U35" s="54">
        <v>34</v>
      </c>
      <c r="V35" s="58">
        <f t="shared" si="5"/>
        <v>11.333333333333332</v>
      </c>
      <c r="W35" s="8"/>
      <c r="X35" s="9">
        <v>16</v>
      </c>
      <c r="Y35" s="39">
        <f t="shared" si="6"/>
        <v>26.666666666666668</v>
      </c>
      <c r="Z35" s="10"/>
      <c r="AA35" s="44">
        <f t="shared" si="1"/>
        <v>63.388888888888886</v>
      </c>
      <c r="AB35" s="45" t="str">
        <f t="shared" si="2"/>
        <v>C</v>
      </c>
    </row>
    <row r="36" spans="2:28" x14ac:dyDescent="0.25">
      <c r="B36" s="35">
        <v>7</v>
      </c>
      <c r="C36" s="35">
        <v>5653000454</v>
      </c>
      <c r="D36" s="35" t="s">
        <v>39</v>
      </c>
      <c r="E36" s="36" t="s">
        <v>60</v>
      </c>
      <c r="F36" s="37" t="s">
        <v>61</v>
      </c>
      <c r="G36" s="2">
        <v>1</v>
      </c>
      <c r="H36" s="2">
        <v>1</v>
      </c>
      <c r="I36" s="2">
        <v>0</v>
      </c>
      <c r="J36" s="11">
        <v>1</v>
      </c>
      <c r="K36" s="11">
        <v>0</v>
      </c>
      <c r="L36" s="11">
        <v>0</v>
      </c>
      <c r="M36" s="2">
        <v>1</v>
      </c>
      <c r="N36" s="2">
        <v>1</v>
      </c>
      <c r="O36" s="2">
        <v>1</v>
      </c>
      <c r="P36" s="7">
        <f t="shared" si="3"/>
        <v>6</v>
      </c>
      <c r="Q36" s="39">
        <f t="shared" si="4"/>
        <v>6.6666666666666661</v>
      </c>
      <c r="R36" s="38"/>
      <c r="S36" s="40">
        <v>12.5</v>
      </c>
      <c r="U36" s="54">
        <v>44</v>
      </c>
      <c r="V36" s="58">
        <f t="shared" si="5"/>
        <v>14.666666666666666</v>
      </c>
      <c r="W36" s="8"/>
      <c r="X36" s="9">
        <v>11</v>
      </c>
      <c r="Y36" s="39">
        <f t="shared" si="6"/>
        <v>18.333333333333332</v>
      </c>
      <c r="Z36" s="10"/>
      <c r="AA36" s="44">
        <f t="shared" si="1"/>
        <v>52.166666666666664</v>
      </c>
      <c r="AB36" s="45" t="str">
        <f t="shared" si="2"/>
        <v>D</v>
      </c>
    </row>
    <row r="37" spans="2:28" ht="15.75" customHeight="1" x14ac:dyDescent="0.25">
      <c r="B37" s="35">
        <v>7</v>
      </c>
      <c r="C37" s="35">
        <v>5653000660</v>
      </c>
      <c r="D37" s="35" t="s">
        <v>39</v>
      </c>
      <c r="E37" s="36" t="s">
        <v>62</v>
      </c>
      <c r="F37" s="37" t="s">
        <v>63</v>
      </c>
      <c r="G37" s="2">
        <v>1</v>
      </c>
      <c r="H37" s="2">
        <v>1</v>
      </c>
      <c r="I37" s="2">
        <v>1</v>
      </c>
      <c r="J37" s="11">
        <v>1</v>
      </c>
      <c r="K37" s="11">
        <v>1</v>
      </c>
      <c r="L37" s="11">
        <v>0</v>
      </c>
      <c r="M37" s="2">
        <v>1</v>
      </c>
      <c r="N37" s="2">
        <v>1</v>
      </c>
      <c r="O37" s="2">
        <v>1</v>
      </c>
      <c r="P37" s="7">
        <f t="shared" si="3"/>
        <v>8</v>
      </c>
      <c r="Q37" s="39">
        <f t="shared" si="4"/>
        <v>8.8888888888888893</v>
      </c>
      <c r="R37" s="38"/>
      <c r="S37" s="40">
        <v>12.5</v>
      </c>
      <c r="U37" s="54">
        <v>44</v>
      </c>
      <c r="V37" s="58">
        <f t="shared" si="5"/>
        <v>14.666666666666666</v>
      </c>
      <c r="W37" s="8"/>
      <c r="X37" s="9">
        <v>13</v>
      </c>
      <c r="Y37" s="39">
        <f t="shared" si="6"/>
        <v>21.666666666666668</v>
      </c>
      <c r="Z37" s="10"/>
      <c r="AA37" s="44">
        <f t="shared" si="1"/>
        <v>57.722222222222221</v>
      </c>
      <c r="AB37" s="45" t="str">
        <f t="shared" si="2"/>
        <v>D+</v>
      </c>
    </row>
    <row r="38" spans="2:28" ht="15.75" customHeight="1" x14ac:dyDescent="0.25">
      <c r="B38" s="35">
        <v>7</v>
      </c>
      <c r="C38" s="35">
        <v>5653001007</v>
      </c>
      <c r="D38" s="35" t="s">
        <v>40</v>
      </c>
      <c r="E38" s="36" t="s">
        <v>64</v>
      </c>
      <c r="F38" s="37" t="s">
        <v>65</v>
      </c>
      <c r="G38" s="2">
        <v>1</v>
      </c>
      <c r="H38" s="2">
        <v>1</v>
      </c>
      <c r="I38" s="2">
        <v>1</v>
      </c>
      <c r="J38" s="11">
        <v>1</v>
      </c>
      <c r="K38" s="11">
        <v>1</v>
      </c>
      <c r="L38" s="11">
        <v>1</v>
      </c>
      <c r="M38" s="2">
        <v>1</v>
      </c>
      <c r="N38" s="2">
        <v>1</v>
      </c>
      <c r="O38" s="2">
        <v>1</v>
      </c>
      <c r="P38" s="7">
        <f t="shared" si="3"/>
        <v>9</v>
      </c>
      <c r="Q38" s="39">
        <f t="shared" si="4"/>
        <v>10</v>
      </c>
      <c r="R38" s="38"/>
      <c r="S38" s="40">
        <v>12.5</v>
      </c>
      <c r="U38" s="54">
        <v>44</v>
      </c>
      <c r="V38" s="58">
        <f t="shared" si="5"/>
        <v>14.666666666666666</v>
      </c>
      <c r="W38" s="8"/>
      <c r="X38" s="9">
        <v>28</v>
      </c>
      <c r="Y38" s="39">
        <f t="shared" si="6"/>
        <v>46.666666666666664</v>
      </c>
      <c r="Z38" s="10"/>
      <c r="AA38" s="44">
        <f t="shared" si="1"/>
        <v>83.833333333333329</v>
      </c>
      <c r="AB38" s="45" t="str">
        <f t="shared" si="2"/>
        <v>A</v>
      </c>
    </row>
    <row r="39" spans="2:28" ht="15.75" customHeight="1" x14ac:dyDescent="0.25">
      <c r="B39" s="35">
        <v>7</v>
      </c>
      <c r="C39" s="35">
        <v>5653000173</v>
      </c>
      <c r="D39" s="35" t="s">
        <v>40</v>
      </c>
      <c r="E39" s="36" t="s">
        <v>66</v>
      </c>
      <c r="F39" s="37" t="s">
        <v>67</v>
      </c>
      <c r="G39" s="2">
        <v>1</v>
      </c>
      <c r="H39" s="2">
        <v>1</v>
      </c>
      <c r="I39" s="2">
        <v>1</v>
      </c>
      <c r="J39" s="11">
        <v>1</v>
      </c>
      <c r="K39" s="11">
        <v>1</v>
      </c>
      <c r="L39" s="11">
        <v>1</v>
      </c>
      <c r="M39" s="2">
        <v>1</v>
      </c>
      <c r="N39" s="2">
        <v>1</v>
      </c>
      <c r="O39" s="2">
        <v>1</v>
      </c>
      <c r="P39" s="7">
        <f t="shared" si="3"/>
        <v>9</v>
      </c>
      <c r="Q39" s="39">
        <f t="shared" si="4"/>
        <v>10</v>
      </c>
      <c r="R39" s="38"/>
      <c r="S39" s="40">
        <v>12.5</v>
      </c>
      <c r="U39" s="54">
        <v>44</v>
      </c>
      <c r="V39" s="58">
        <f t="shared" si="5"/>
        <v>14.666666666666666</v>
      </c>
      <c r="W39" s="8"/>
      <c r="X39" s="9">
        <v>14</v>
      </c>
      <c r="Y39" s="39">
        <f t="shared" si="6"/>
        <v>23.333333333333332</v>
      </c>
      <c r="Z39" s="10"/>
      <c r="AA39" s="44">
        <f t="shared" si="1"/>
        <v>60.499999999999993</v>
      </c>
      <c r="AB39" s="45" t="str">
        <f t="shared" si="2"/>
        <v>C</v>
      </c>
    </row>
    <row r="40" spans="2:28" ht="15.75" customHeight="1" x14ac:dyDescent="0.25">
      <c r="B40" s="35">
        <v>7</v>
      </c>
      <c r="C40" s="35">
        <v>5653000256</v>
      </c>
      <c r="D40" s="35" t="s">
        <v>40</v>
      </c>
      <c r="E40" s="36" t="s">
        <v>70</v>
      </c>
      <c r="F40" s="37" t="s">
        <v>71</v>
      </c>
      <c r="G40" s="2">
        <v>1</v>
      </c>
      <c r="H40" s="2">
        <v>1</v>
      </c>
      <c r="I40" s="2">
        <v>1</v>
      </c>
      <c r="J40" s="11">
        <v>1</v>
      </c>
      <c r="K40" s="11">
        <v>1</v>
      </c>
      <c r="L40" s="11">
        <v>1</v>
      </c>
      <c r="M40" s="2">
        <v>1</v>
      </c>
      <c r="N40" s="2">
        <v>1</v>
      </c>
      <c r="O40" s="2">
        <v>1</v>
      </c>
      <c r="P40" s="7">
        <f t="shared" si="3"/>
        <v>9</v>
      </c>
      <c r="Q40" s="39">
        <f t="shared" si="4"/>
        <v>10</v>
      </c>
      <c r="R40" s="38"/>
      <c r="S40" s="40">
        <v>12.5</v>
      </c>
      <c r="U40" s="54">
        <v>44</v>
      </c>
      <c r="V40" s="58">
        <f t="shared" si="5"/>
        <v>14.666666666666666</v>
      </c>
      <c r="W40" s="8"/>
      <c r="X40" s="9">
        <v>25</v>
      </c>
      <c r="Y40" s="39">
        <f t="shared" si="6"/>
        <v>41.666666666666671</v>
      </c>
      <c r="Z40" s="10"/>
      <c r="AA40" s="44">
        <f t="shared" si="1"/>
        <v>78.833333333333343</v>
      </c>
      <c r="AB40" s="45" t="str">
        <f t="shared" si="2"/>
        <v>B+</v>
      </c>
    </row>
    <row r="41" spans="2:28" ht="15.75" customHeight="1" x14ac:dyDescent="0.25">
      <c r="B41" s="51">
        <v>8</v>
      </c>
      <c r="C41" s="51">
        <v>5553500249</v>
      </c>
      <c r="D41" s="51" t="s">
        <v>39</v>
      </c>
      <c r="E41" s="52" t="s">
        <v>113</v>
      </c>
      <c r="F41" s="53" t="s">
        <v>114</v>
      </c>
      <c r="G41" s="2">
        <v>0</v>
      </c>
      <c r="H41" s="2">
        <v>1</v>
      </c>
      <c r="I41" s="2">
        <v>0</v>
      </c>
      <c r="J41" s="11">
        <v>0</v>
      </c>
      <c r="K41" s="11">
        <v>0</v>
      </c>
      <c r="L41" s="11">
        <v>1</v>
      </c>
      <c r="M41" s="2">
        <v>1</v>
      </c>
      <c r="N41" s="2">
        <v>1</v>
      </c>
      <c r="O41" s="2">
        <v>1</v>
      </c>
      <c r="P41" s="7">
        <f t="shared" si="3"/>
        <v>5</v>
      </c>
      <c r="Q41" s="39">
        <f t="shared" si="4"/>
        <v>5.5555555555555554</v>
      </c>
      <c r="R41" s="38"/>
      <c r="S41" s="40">
        <v>9</v>
      </c>
      <c r="U41" s="54">
        <v>43</v>
      </c>
      <c r="V41" s="58">
        <f t="shared" si="5"/>
        <v>14.333333333333334</v>
      </c>
      <c r="W41" s="8"/>
      <c r="X41" s="9">
        <v>20</v>
      </c>
      <c r="Y41" s="39">
        <f t="shared" si="6"/>
        <v>33.333333333333329</v>
      </c>
      <c r="Z41" s="10"/>
      <c r="AA41" s="44">
        <f t="shared" si="1"/>
        <v>62.222222222222221</v>
      </c>
      <c r="AB41" s="45" t="str">
        <f t="shared" si="2"/>
        <v>C</v>
      </c>
    </row>
    <row r="42" spans="2:28" x14ac:dyDescent="0.25">
      <c r="B42" s="51">
        <v>8</v>
      </c>
      <c r="C42" s="51"/>
      <c r="D42" s="51" t="s">
        <v>39</v>
      </c>
      <c r="E42" s="52" t="s">
        <v>115</v>
      </c>
      <c r="F42" s="53" t="s">
        <v>116</v>
      </c>
      <c r="G42" s="2">
        <v>0</v>
      </c>
      <c r="H42" s="2">
        <v>1</v>
      </c>
      <c r="I42" s="2">
        <v>1</v>
      </c>
      <c r="J42" s="11">
        <v>0</v>
      </c>
      <c r="K42" s="11">
        <v>1</v>
      </c>
      <c r="L42" s="11">
        <v>1</v>
      </c>
      <c r="M42" s="2">
        <v>1</v>
      </c>
      <c r="N42" s="2">
        <v>1</v>
      </c>
      <c r="O42" s="2">
        <v>1</v>
      </c>
      <c r="P42" s="7">
        <f t="shared" si="3"/>
        <v>7</v>
      </c>
      <c r="Q42" s="39">
        <f t="shared" si="4"/>
        <v>7.7777777777777777</v>
      </c>
      <c r="R42" s="38"/>
      <c r="S42" s="40">
        <v>9</v>
      </c>
      <c r="U42" s="54">
        <v>43</v>
      </c>
      <c r="V42" s="58">
        <f t="shared" si="5"/>
        <v>14.333333333333334</v>
      </c>
      <c r="W42" s="8"/>
      <c r="X42" s="9">
        <v>15</v>
      </c>
      <c r="Y42" s="39">
        <f t="shared" si="6"/>
        <v>25</v>
      </c>
      <c r="Z42" s="10"/>
      <c r="AA42" s="44">
        <f t="shared" si="1"/>
        <v>56.111111111111114</v>
      </c>
      <c r="AB42" s="45" t="str">
        <f t="shared" si="2"/>
        <v>D+</v>
      </c>
    </row>
    <row r="43" spans="2:28" x14ac:dyDescent="0.25">
      <c r="B43" s="51">
        <v>8</v>
      </c>
      <c r="C43" s="51"/>
      <c r="D43" s="51" t="s">
        <v>39</v>
      </c>
      <c r="E43" s="52" t="s">
        <v>117</v>
      </c>
      <c r="F43" s="53" t="s">
        <v>118</v>
      </c>
      <c r="G43" s="2">
        <v>0</v>
      </c>
      <c r="H43" s="2">
        <v>1</v>
      </c>
      <c r="I43" s="2">
        <v>0</v>
      </c>
      <c r="J43" s="11">
        <v>0</v>
      </c>
      <c r="K43" s="11">
        <v>0</v>
      </c>
      <c r="L43" s="11">
        <v>0</v>
      </c>
      <c r="M43" s="2">
        <v>0</v>
      </c>
      <c r="N43" s="2">
        <v>0</v>
      </c>
      <c r="O43" s="2">
        <v>0</v>
      </c>
      <c r="P43" s="7">
        <f t="shared" si="3"/>
        <v>1</v>
      </c>
      <c r="Q43" s="39">
        <f t="shared" si="4"/>
        <v>1.1111111111111112</v>
      </c>
      <c r="R43" s="38"/>
      <c r="S43" s="40">
        <v>0</v>
      </c>
      <c r="U43" s="54">
        <v>0</v>
      </c>
      <c r="V43" s="58">
        <f t="shared" si="5"/>
        <v>0</v>
      </c>
      <c r="W43" s="8"/>
      <c r="X43" s="9"/>
      <c r="Y43" s="39">
        <f t="shared" si="6"/>
        <v>0</v>
      </c>
      <c r="Z43" s="10"/>
      <c r="AA43" s="44">
        <f t="shared" si="1"/>
        <v>1.1111111111111112</v>
      </c>
      <c r="AB43" s="45" t="s">
        <v>132</v>
      </c>
    </row>
    <row r="44" spans="2:28" x14ac:dyDescent="0.25">
      <c r="B44" s="51">
        <v>8</v>
      </c>
      <c r="C44" s="51">
        <v>5353000242</v>
      </c>
      <c r="D44" s="51" t="s">
        <v>39</v>
      </c>
      <c r="E44" s="52" t="s">
        <v>119</v>
      </c>
      <c r="F44" s="53" t="s">
        <v>120</v>
      </c>
      <c r="G44" s="2">
        <v>0</v>
      </c>
      <c r="H44" s="2">
        <v>1</v>
      </c>
      <c r="I44" s="2">
        <v>0</v>
      </c>
      <c r="J44" s="11">
        <v>0</v>
      </c>
      <c r="K44" s="11">
        <v>1</v>
      </c>
      <c r="L44" s="11">
        <v>1</v>
      </c>
      <c r="M44" s="2">
        <v>1</v>
      </c>
      <c r="N44" s="2">
        <v>1</v>
      </c>
      <c r="O44" s="2">
        <v>1</v>
      </c>
      <c r="P44" s="7">
        <f t="shared" si="3"/>
        <v>6</v>
      </c>
      <c r="Q44" s="39">
        <f t="shared" si="4"/>
        <v>6.6666666666666661</v>
      </c>
      <c r="R44" s="38"/>
      <c r="S44" s="40">
        <v>9</v>
      </c>
      <c r="U44" s="54">
        <v>43</v>
      </c>
      <c r="V44" s="58">
        <f t="shared" si="5"/>
        <v>14.333333333333334</v>
      </c>
      <c r="W44" s="8"/>
      <c r="X44" s="9">
        <v>15</v>
      </c>
      <c r="Y44" s="39">
        <f t="shared" si="6"/>
        <v>25</v>
      </c>
      <c r="Z44" s="10"/>
      <c r="AA44" s="44">
        <f t="shared" si="1"/>
        <v>55</v>
      </c>
      <c r="AB44" s="45" t="str">
        <f t="shared" si="2"/>
        <v>D+</v>
      </c>
    </row>
    <row r="45" spans="2:28" x14ac:dyDescent="0.25">
      <c r="B45" s="51">
        <v>8</v>
      </c>
      <c r="C45" s="51">
        <v>5453000399</v>
      </c>
      <c r="D45" s="51" t="s">
        <v>123</v>
      </c>
      <c r="E45" s="52" t="s">
        <v>124</v>
      </c>
      <c r="F45" s="53" t="s">
        <v>125</v>
      </c>
      <c r="G45" s="2">
        <v>0</v>
      </c>
      <c r="H45" s="2">
        <v>0</v>
      </c>
      <c r="I45" s="2">
        <v>1</v>
      </c>
      <c r="J45" s="11">
        <v>1</v>
      </c>
      <c r="K45" s="11">
        <v>1</v>
      </c>
      <c r="L45" s="11">
        <v>1</v>
      </c>
      <c r="M45" s="2">
        <v>1</v>
      </c>
      <c r="N45" s="2">
        <v>1</v>
      </c>
      <c r="O45" s="2">
        <v>1</v>
      </c>
      <c r="P45" s="7">
        <f t="shared" si="3"/>
        <v>7</v>
      </c>
      <c r="Q45" s="39">
        <f t="shared" si="4"/>
        <v>7.7777777777777777</v>
      </c>
      <c r="R45" s="38"/>
      <c r="S45" s="40">
        <v>9</v>
      </c>
      <c r="U45" s="54">
        <v>43</v>
      </c>
      <c r="V45" s="58">
        <f t="shared" si="5"/>
        <v>14.333333333333334</v>
      </c>
      <c r="W45" s="8"/>
      <c r="X45" s="9">
        <v>15</v>
      </c>
      <c r="Y45" s="39">
        <f t="shared" si="6"/>
        <v>25</v>
      </c>
      <c r="Z45" s="10"/>
      <c r="AA45" s="44">
        <f t="shared" si="1"/>
        <v>56.111111111111114</v>
      </c>
      <c r="AB45" s="45" t="str">
        <f t="shared" si="2"/>
        <v>D+</v>
      </c>
    </row>
    <row r="47" spans="2:28" x14ac:dyDescent="0.25">
      <c r="B47" s="63" t="s">
        <v>30</v>
      </c>
      <c r="C47" s="63"/>
      <c r="D47" s="64"/>
      <c r="E47" s="64"/>
      <c r="F47" s="64"/>
    </row>
  </sheetData>
  <sortState ref="A5:AO45">
    <sortCondition ref="B5:B45"/>
  </sortState>
  <mergeCells count="4">
    <mergeCell ref="X2:Y2"/>
    <mergeCell ref="AA2:AB2"/>
    <mergeCell ref="B47:F47"/>
    <mergeCell ref="U2:V2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workbookViewId="0">
      <selection activeCell="O16" sqref="O16"/>
    </sheetView>
  </sheetViews>
  <sheetFormatPr defaultRowHeight="15" x14ac:dyDescent="0.25"/>
  <cols>
    <col min="4" max="4" width="24.28515625" customWidth="1"/>
  </cols>
  <sheetData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 x14ac:dyDescent="0.3">
      <c r="B14" s="24"/>
      <c r="C14" s="24"/>
      <c r="D14" s="1"/>
      <c r="E14" s="1"/>
      <c r="F14" s="1"/>
      <c r="G14" s="1"/>
      <c r="H14" s="1"/>
      <c r="I14" s="1"/>
      <c r="J14" s="1"/>
      <c r="K14" s="1"/>
      <c r="L14" s="1"/>
      <c r="M14" s="1"/>
      <c r="N14" s="66" t="s">
        <v>25</v>
      </c>
      <c r="O14" s="67"/>
    </row>
    <row r="15" spans="2:15" x14ac:dyDescent="0.25">
      <c r="B15" s="1"/>
      <c r="C15" s="1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7"/>
      <c r="O15" s="28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7" t="s">
        <v>24</v>
      </c>
      <c r="O16" s="28">
        <f>COUNTIF(Scores!AB5:AB45,"A")</f>
        <v>5</v>
      </c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7" t="s">
        <v>23</v>
      </c>
      <c r="O17" s="28">
        <f>COUNTIF(Scores!AB5:AB45,"B+")</f>
        <v>3</v>
      </c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7" t="s">
        <v>18</v>
      </c>
      <c r="O18" s="28">
        <f>COUNTIF(Scores!AB5:AB45,"B")</f>
        <v>5</v>
      </c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7" t="s">
        <v>19</v>
      </c>
      <c r="O19" s="28">
        <f>COUNTIF(Scores!AB5:AB45,"C+")</f>
        <v>6</v>
      </c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7" t="s">
        <v>20</v>
      </c>
      <c r="O20" s="28">
        <f>COUNTIF(Scores!AB4:AB45,"C")</f>
        <v>7</v>
      </c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7" t="s">
        <v>21</v>
      </c>
      <c r="O21" s="28">
        <f>COUNTIF(Scores!AB5:AB45,"D+")</f>
        <v>9</v>
      </c>
    </row>
    <row r="22" spans="2:15" x14ac:dyDescent="0.25">
      <c r="B22" s="1"/>
      <c r="C22" s="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7" t="s">
        <v>38</v>
      </c>
      <c r="O22" s="28">
        <f>COUNTIF(Scores!AB5:AB45,"D")</f>
        <v>3</v>
      </c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7" t="s">
        <v>22</v>
      </c>
      <c r="O23" s="28">
        <f>COUNTIF(Scores!AB5:AB45,"FAIL")</f>
        <v>1</v>
      </c>
    </row>
    <row r="24" spans="2:15" ht="15.75" thickBo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9" t="s">
        <v>26</v>
      </c>
      <c r="O24" s="30">
        <f>COUNTIF(Scores!AB5:AB45,"I")</f>
        <v>0</v>
      </c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5">
      <c r="B31" s="69" t="s">
        <v>36</v>
      </c>
      <c r="C31" s="70"/>
      <c r="D31" s="71"/>
      <c r="E31" s="26">
        <f>AVERAGE(Scores!Y5:Y45)</f>
        <v>29.552845528455279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5">
      <c r="B32" s="68" t="s">
        <v>31</v>
      </c>
      <c r="C32" s="68"/>
      <c r="D32" s="68"/>
      <c r="E32" s="31">
        <f>AVERAGE(Scores!AA5:AA45)</f>
        <v>62.762872628726313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5">
      <c r="B33" s="32" t="s">
        <v>29</v>
      </c>
      <c r="C33" s="32"/>
      <c r="D33" s="32"/>
      <c r="E33" s="32"/>
      <c r="F33" s="32"/>
      <c r="G33" s="32"/>
      <c r="H33" s="32"/>
      <c r="I33" s="1"/>
      <c r="J33" s="1"/>
      <c r="K33" s="1"/>
      <c r="L33" s="1"/>
      <c r="M33" s="1"/>
      <c r="N33" s="1"/>
      <c r="O33" s="1"/>
    </row>
    <row r="34" spans="2:15" x14ac:dyDescent="0.25">
      <c r="B34" s="1"/>
      <c r="N34" s="1"/>
      <c r="O34" s="1"/>
    </row>
    <row r="35" spans="2:15" x14ac:dyDescent="0.2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Image 17</cp:lastModifiedBy>
  <dcterms:created xsi:type="dcterms:W3CDTF">2009-12-15T00:51:19Z</dcterms:created>
  <dcterms:modified xsi:type="dcterms:W3CDTF">2014-05-19T03:48:51Z</dcterms:modified>
</cp:coreProperties>
</file>