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Scores!$A$5:$Z$14</definedName>
  </definedNames>
  <calcPr calcId="124519"/>
</workbook>
</file>

<file path=xl/calcChain.xml><?xml version="1.0" encoding="utf-8"?>
<calcChain xmlns="http://schemas.openxmlformats.org/spreadsheetml/2006/main">
  <c r="S6" i="1"/>
  <c r="S7"/>
  <c r="S8"/>
  <c r="S9"/>
  <c r="S10"/>
  <c r="S11"/>
  <c r="S12"/>
  <c r="S13"/>
  <c r="S14"/>
  <c r="S15"/>
  <c r="S16"/>
  <c r="S17"/>
  <c r="S18"/>
  <c r="S19"/>
  <c r="S20"/>
  <c r="S21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22"/>
  <c r="S5"/>
  <c r="V6"/>
  <c r="V7"/>
  <c r="V8"/>
  <c r="V9"/>
  <c r="V10"/>
  <c r="V11"/>
  <c r="V12"/>
  <c r="V13"/>
  <c r="V14"/>
  <c r="V15"/>
  <c r="V16"/>
  <c r="V17"/>
  <c r="V18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22"/>
  <c r="V5"/>
  <c r="O17"/>
  <c r="P17" s="1"/>
  <c r="O62"/>
  <c r="P62" s="1"/>
  <c r="O52"/>
  <c r="P52" s="1"/>
  <c r="O23"/>
  <c r="P23" s="1"/>
  <c r="O53"/>
  <c r="P53" s="1"/>
  <c r="O38"/>
  <c r="P38" s="1"/>
  <c r="O39"/>
  <c r="P39" s="1"/>
  <c r="O40"/>
  <c r="P40" s="1"/>
  <c r="O41"/>
  <c r="P41" s="1"/>
  <c r="O54"/>
  <c r="P54" s="1"/>
  <c r="O55"/>
  <c r="O56"/>
  <c r="O59"/>
  <c r="O18"/>
  <c r="P18" s="1"/>
  <c r="O19"/>
  <c r="O57"/>
  <c r="P57" s="1"/>
  <c r="O28"/>
  <c r="P28" s="1"/>
  <c r="O33"/>
  <c r="P33" s="1"/>
  <c r="O34"/>
  <c r="P34" s="1"/>
  <c r="O35"/>
  <c r="P35" s="1"/>
  <c r="O24"/>
  <c r="O25"/>
  <c r="O5"/>
  <c r="P5" s="1"/>
  <c r="O6"/>
  <c r="O7"/>
  <c r="O10"/>
  <c r="O8"/>
  <c r="P8" s="1"/>
  <c r="O9"/>
  <c r="O11"/>
  <c r="O12"/>
  <c r="P12" s="1"/>
  <c r="O14"/>
  <c r="P14" s="1"/>
  <c r="O15"/>
  <c r="O16"/>
  <c r="P16" s="1"/>
  <c r="O64"/>
  <c r="O26"/>
  <c r="P26" s="1"/>
  <c r="O20"/>
  <c r="O21"/>
  <c r="O48"/>
  <c r="P48" s="1"/>
  <c r="O49"/>
  <c r="P49" s="1"/>
  <c r="O42"/>
  <c r="P42" s="1"/>
  <c r="O43"/>
  <c r="P43" s="1"/>
  <c r="O44"/>
  <c r="P44" s="1"/>
  <c r="O45"/>
  <c r="P45" s="1"/>
  <c r="O46"/>
  <c r="P46" s="1"/>
  <c r="O29"/>
  <c r="P29" s="1"/>
  <c r="O58"/>
  <c r="P58" s="1"/>
  <c r="O47"/>
  <c r="P47" s="1"/>
  <c r="O50"/>
  <c r="O51"/>
  <c r="P51" s="1"/>
  <c r="O30"/>
  <c r="P30" s="1"/>
  <c r="O60"/>
  <c r="P60" s="1"/>
  <c r="O27"/>
  <c r="P27" s="1"/>
  <c r="O61"/>
  <c r="P61" s="1"/>
  <c r="O36"/>
  <c r="P36" s="1"/>
  <c r="O31"/>
  <c r="P31" s="1"/>
  <c r="O13"/>
  <c r="P13" s="1"/>
  <c r="O37"/>
  <c r="P37" s="1"/>
  <c r="O22"/>
  <c r="P22" s="1"/>
  <c r="O63"/>
  <c r="P63" s="1"/>
  <c r="O32"/>
  <c r="P32" s="1"/>
  <c r="X22" l="1"/>
  <c r="Y22" s="1"/>
  <c r="X16"/>
  <c r="X14"/>
  <c r="X18"/>
  <c r="X17"/>
  <c r="Y17" s="1"/>
  <c r="X8"/>
  <c r="X5"/>
  <c r="Y5" s="1"/>
  <c r="X32"/>
  <c r="X63"/>
  <c r="X37"/>
  <c r="X31"/>
  <c r="X36"/>
  <c r="X61"/>
  <c r="Y61" s="1"/>
  <c r="X60"/>
  <c r="X30"/>
  <c r="Y30" s="1"/>
  <c r="X47"/>
  <c r="X58"/>
  <c r="Y58" s="1"/>
  <c r="X29"/>
  <c r="X46"/>
  <c r="Y46" s="1"/>
  <c r="X45"/>
  <c r="X44"/>
  <c r="X42"/>
  <c r="X35"/>
  <c r="X34"/>
  <c r="X33"/>
  <c r="X28"/>
  <c r="X54"/>
  <c r="X41"/>
  <c r="X40"/>
  <c r="X39"/>
  <c r="X38"/>
  <c r="X53"/>
  <c r="X52"/>
  <c r="X62"/>
  <c r="X43"/>
  <c r="Y43" s="1"/>
  <c r="X13"/>
  <c r="X12"/>
  <c r="Y12" s="1"/>
  <c r="X57"/>
  <c r="X27"/>
  <c r="X26"/>
  <c r="X23"/>
  <c r="X51"/>
  <c r="X49"/>
  <c r="X48"/>
  <c r="Y48" s="1"/>
  <c r="P59"/>
  <c r="X59" s="1"/>
  <c r="Y59" s="1"/>
  <c r="P55"/>
  <c r="X55" s="1"/>
  <c r="Y55" s="1"/>
  <c r="P25"/>
  <c r="X25" s="1"/>
  <c r="Y25" s="1"/>
  <c r="P20"/>
  <c r="X20" s="1"/>
  <c r="Y20" s="1"/>
  <c r="P10"/>
  <c r="X10" s="1"/>
  <c r="Y10" s="1"/>
  <c r="P6"/>
  <c r="X6" s="1"/>
  <c r="Y6" s="1"/>
  <c r="Y16"/>
  <c r="P64"/>
  <c r="X64" s="1"/>
  <c r="P56"/>
  <c r="X56" s="1"/>
  <c r="Y56" s="1"/>
  <c r="P50"/>
  <c r="X50" s="1"/>
  <c r="Y50" s="1"/>
  <c r="P24"/>
  <c r="X24" s="1"/>
  <c r="Y24" s="1"/>
  <c r="P21"/>
  <c r="X21" s="1"/>
  <c r="Y21" s="1"/>
  <c r="P19"/>
  <c r="X19" s="1"/>
  <c r="Y19" s="1"/>
  <c r="P15"/>
  <c r="X15" s="1"/>
  <c r="Y15" s="1"/>
  <c r="P11"/>
  <c r="X11" s="1"/>
  <c r="Y11" s="1"/>
  <c r="P9"/>
  <c r="X9" s="1"/>
  <c r="Y9" s="1"/>
  <c r="P7"/>
  <c r="X7" s="1"/>
  <c r="Y7" s="1"/>
  <c r="E31" i="2"/>
  <c r="Y38" i="1"/>
  <c r="Y53"/>
  <c r="Y23"/>
  <c r="Y63"/>
  <c r="Y13"/>
  <c r="Y27"/>
  <c r="Y51"/>
  <c r="Y29"/>
  <c r="Y44"/>
  <c r="Y42"/>
  <c r="Y34"/>
  <c r="Y33"/>
  <c r="Y28"/>
  <c r="Y57"/>
  <c r="Y37"/>
  <c r="Y31"/>
  <c r="Y62"/>
  <c r="Y32"/>
  <c r="Y60"/>
  <c r="Y47"/>
  <c r="Y45"/>
  <c r="Y49"/>
  <c r="Y26"/>
  <c r="Y14"/>
  <c r="Y8"/>
  <c r="Y35"/>
  <c r="Y18"/>
  <c r="Y54"/>
  <c r="Y41"/>
  <c r="Y40"/>
  <c r="Y39"/>
  <c r="Y52"/>
  <c r="Y36"/>
  <c r="E32" i="2" l="1"/>
  <c r="O23"/>
  <c r="O21"/>
  <c r="O19"/>
  <c r="O17"/>
  <c r="O24"/>
  <c r="O22"/>
  <c r="O20"/>
  <c r="O18"/>
  <c r="O16"/>
</calcChain>
</file>

<file path=xl/sharedStrings.xml><?xml version="1.0" encoding="utf-8"?>
<sst xmlns="http://schemas.openxmlformats.org/spreadsheetml/2006/main" count="169" uniqueCount="166">
  <si>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</si>
  <si>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</si>
  <si>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</si>
  <si>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</si>
  <si>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</si>
  <si>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</si>
  <si>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</si>
  <si>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</si>
  <si>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</si>
  <si>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</si>
  <si>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</si>
  <si>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</si>
  <si>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</si>
  <si>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</si>
  <si>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</si>
  <si>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</si>
  <si>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</si>
  <si>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</si>
  <si>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</si>
  <si>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</si>
  <si>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</si>
  <si>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</si>
  <si>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</si>
  <si>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</si>
  <si>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</si>
  <si>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</si>
  <si>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</si>
  <si>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</si>
  <si>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</si>
  <si>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</si>
  <si>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</si>
  <si>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</si>
  <si>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/50</t>
  </si>
  <si>
    <t>Average score on the exam (mean)   (out of 50)</t>
  </si>
  <si>
    <t>Presentation</t>
  </si>
  <si>
    <t>D</t>
  </si>
  <si>
    <t>/25</t>
  </si>
  <si>
    <t>ID Number</t>
  </si>
  <si>
    <t>Score</t>
  </si>
  <si>
    <t>/20</t>
  </si>
  <si>
    <t>L8</t>
  </si>
  <si>
    <t>ID</t>
  </si>
  <si>
    <t>/8</t>
  </si>
  <si>
    <t xml:space="preserve">ANUWAT </t>
  </si>
  <si>
    <t>KHANHAKRANCHANA</t>
  </si>
  <si>
    <t>SUPATTRA</t>
  </si>
  <si>
    <t>KEANSA-ARD</t>
  </si>
  <si>
    <t>TULA</t>
  </si>
  <si>
    <t>SAE-UENG</t>
  </si>
  <si>
    <t>TATCHADAPORN</t>
  </si>
  <si>
    <t>KHUMDANG</t>
  </si>
  <si>
    <t>BHOOM</t>
  </si>
  <si>
    <t>CHOOWONGKOMOL</t>
  </si>
  <si>
    <t>GUNTAPON</t>
  </si>
  <si>
    <t>SANJAISRI</t>
  </si>
  <si>
    <t>AMITA</t>
  </si>
  <si>
    <t>KHANTHASIT</t>
  </si>
  <si>
    <t>THUSSABEE</t>
  </si>
  <si>
    <t>TUBURAI</t>
  </si>
  <si>
    <t>PEERADA</t>
  </si>
  <si>
    <t>MADTAHEAD</t>
  </si>
  <si>
    <t>CHANATHINAT</t>
  </si>
  <si>
    <t>TUBWIJIT</t>
  </si>
  <si>
    <t>KULLANAT</t>
  </si>
  <si>
    <t>NAPATPURIDACH</t>
  </si>
  <si>
    <t>SUJARIYA</t>
  </si>
  <si>
    <t>THAMMACHOM</t>
  </si>
  <si>
    <t>PATTHAMAPORN</t>
  </si>
  <si>
    <t>PROMGA</t>
  </si>
  <si>
    <t>PORNPHAN</t>
  </si>
  <si>
    <t>JUNLAR</t>
  </si>
  <si>
    <t>KRONGKAEW</t>
  </si>
  <si>
    <t>PUNSOREE</t>
  </si>
  <si>
    <t>JANTRA</t>
  </si>
  <si>
    <t>KLEEPDOCYAEM</t>
  </si>
  <si>
    <t>YUSUF</t>
  </si>
  <si>
    <t>RASHEED</t>
  </si>
  <si>
    <t>NATPAPHAT</t>
  </si>
  <si>
    <t>PAYUNGSAKUL</t>
  </si>
  <si>
    <t>VORARAT</t>
  </si>
  <si>
    <t>VORAWANICH</t>
  </si>
  <si>
    <t>SAKULRAT</t>
  </si>
  <si>
    <t>KAMNON</t>
  </si>
  <si>
    <t>RADCHATREE</t>
  </si>
  <si>
    <t>ANUNNUB</t>
  </si>
  <si>
    <t>YOSITA</t>
  </si>
  <si>
    <t>CHANAKOCH</t>
  </si>
  <si>
    <t>ANJIMA</t>
  </si>
  <si>
    <t>TANSIRI</t>
  </si>
  <si>
    <t>THANCHANOK</t>
  </si>
  <si>
    <t>PHOAPLOTHONG</t>
  </si>
  <si>
    <t>DARIN</t>
  </si>
  <si>
    <t>RATTANARANGSAN</t>
  </si>
  <si>
    <t>ANU</t>
  </si>
  <si>
    <t>WONGSITTICHOKE</t>
  </si>
  <si>
    <t>ANAS</t>
  </si>
  <si>
    <t>MAHEA</t>
  </si>
  <si>
    <t>TULL</t>
  </si>
  <si>
    <t>TUPJAN</t>
  </si>
  <si>
    <t>SIRIPORN</t>
  </si>
  <si>
    <t>POOMPUANG</t>
  </si>
  <si>
    <t>SAKDITUT</t>
  </si>
  <si>
    <t>PHONGPAISITHI</t>
  </si>
  <si>
    <t>TRIYA</t>
  </si>
  <si>
    <t>YENPRASIT</t>
  </si>
  <si>
    <t>WANIDA</t>
  </si>
  <si>
    <t>PORNJANTUEK</t>
  </si>
  <si>
    <t>ABUAH CHINEDU</t>
  </si>
  <si>
    <t>DANIEL NELVIS</t>
  </si>
  <si>
    <t>PETERS EMEKA</t>
  </si>
  <si>
    <t>PAUL</t>
  </si>
  <si>
    <t>OSAKWE</t>
  </si>
  <si>
    <t>OGOCHUKWU MICHAEL</t>
  </si>
  <si>
    <t>SARAH</t>
  </si>
  <si>
    <t>BERNER</t>
  </si>
  <si>
    <t>THARARAT</t>
  </si>
  <si>
    <t>NUNPHAKDI</t>
  </si>
  <si>
    <t>PORNSIRI</t>
  </si>
  <si>
    <t>KLONGKLAW</t>
  </si>
  <si>
    <t>PIYANGKUL</t>
  </si>
  <si>
    <t>SURASIHANAT</t>
  </si>
  <si>
    <t>PIYAPAT</t>
  </si>
  <si>
    <t>YUKTANANDANA</t>
  </si>
  <si>
    <t>TONY</t>
  </si>
  <si>
    <t>SRITHAI</t>
  </si>
  <si>
    <t>DUANGKAMON</t>
  </si>
  <si>
    <t>MUANGROD</t>
  </si>
  <si>
    <t>VILNA DAWN</t>
  </si>
  <si>
    <t>VILLANUEVA</t>
  </si>
  <si>
    <t>AISIKA</t>
  </si>
  <si>
    <t>KRAISORN</t>
  </si>
  <si>
    <t>NINNA</t>
  </si>
  <si>
    <t>CHAISAWAS</t>
  </si>
  <si>
    <t>GENE</t>
  </si>
  <si>
    <t>REDMON</t>
  </si>
  <si>
    <t>SRILAKUL</t>
  </si>
  <si>
    <t>TITIMANAN</t>
  </si>
  <si>
    <t>VIROON</t>
  </si>
  <si>
    <t>VIROONKITPANICH</t>
  </si>
  <si>
    <t>SIRIPEN ALEXY</t>
  </si>
  <si>
    <t>KONGJUN</t>
  </si>
  <si>
    <t>NUTCHANAD</t>
  </si>
  <si>
    <t>JAISUKSAI</t>
  </si>
  <si>
    <t>VASITTEE</t>
  </si>
  <si>
    <t>KRAILASSUWAN</t>
  </si>
  <si>
    <t>CHRISTIAN</t>
  </si>
  <si>
    <t>CHOENGSAKSRI</t>
  </si>
  <si>
    <t>JUTHAMAS</t>
  </si>
  <si>
    <t>JORNYHANA</t>
  </si>
  <si>
    <t>NICHA</t>
  </si>
  <si>
    <t>TAMTANEE</t>
  </si>
  <si>
    <t>KATTIYA</t>
  </si>
  <si>
    <t>BIRU</t>
  </si>
  <si>
    <t>THAPANEE</t>
  </si>
  <si>
    <t>SUTICHOL</t>
  </si>
  <si>
    <t>JARUWAN</t>
  </si>
  <si>
    <t>LEE</t>
  </si>
  <si>
    <t>NARUEMON</t>
  </si>
  <si>
    <t>THUAMSOMBOON</t>
  </si>
  <si>
    <t>NUTDANAI</t>
  </si>
  <si>
    <t>KAOKANOKSIN</t>
  </si>
  <si>
    <t>THITAPORN</t>
  </si>
  <si>
    <t>WONGKLANGSIHAPON</t>
  </si>
  <si>
    <t>/30</t>
  </si>
  <si>
    <t>Score out of 20</t>
  </si>
  <si>
    <t>Please contact me by email ASAP</t>
  </si>
</sst>
</file>

<file path=xl/styles.xml><?xml version="1.0" encoding="utf-8"?>
<styleSheet xmlns="http://schemas.openxmlformats.org/spreadsheetml/2006/main">
  <numFmts count="1">
    <numFmt numFmtId="187" formatCode="0.0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0"/>
      <color theme="1"/>
      <name val="Tahom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87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87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87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87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17" fillId="12" borderId="2" xfId="0" applyNumberFormat="1" applyFont="1" applyFill="1" applyBorder="1" applyAlignment="1" applyProtection="1">
      <alignment wrapText="1"/>
    </xf>
    <xf numFmtId="0" fontId="3" fillId="12" borderId="2" xfId="0" applyNumberFormat="1" applyFont="1" applyFill="1" applyBorder="1" applyAlignment="1" applyProtection="1">
      <alignment wrapText="1"/>
    </xf>
    <xf numFmtId="0" fontId="11" fillId="13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87" fontId="12" fillId="9" borderId="2" xfId="0" applyNumberFormat="1" applyFont="1" applyFill="1" applyBorder="1" applyAlignment="1" applyProtection="1">
      <alignment horizontal="center"/>
    </xf>
    <xf numFmtId="0" fontId="19" fillId="3" borderId="2" xfId="0" applyFont="1" applyFill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655884613613583E-2"/>
                  <c:y val="1.3382095010635573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8954381714431504E-2"/>
                  <c:y val="-7.5492032690226724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1471055996542965E-2"/>
                  <c:y val="-9.281312584742071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6.2736034513904582E-2"/>
                  <c:y val="-6.0544339540495817E-2"/>
                </c:manualLayout>
              </c:layout>
              <c:dLblPos val="bestFit"/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462"/>
          <c:y val="9.2499906705974549E-2"/>
          <c:w val="6.0975697875821862E-2"/>
          <c:h val="0.82000099513626956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543576</xdr:colOff>
      <xdr:row>67</xdr:row>
      <xdr:rowOff>51288</xdr:rowOff>
    </xdr:from>
    <xdr:to>
      <xdr:col>3</xdr:col>
      <xdr:colOff>543576</xdr:colOff>
      <xdr:row>70</xdr:row>
      <xdr:rowOff>137013</xdr:rowOff>
    </xdr:to>
    <xdr:cxnSp macro="">
      <xdr:nvCxnSpPr>
        <xdr:cNvPr id="2" name="Straight Arrow Connector 2"/>
        <xdr:cNvCxnSpPr/>
      </xdr:nvCxnSpPr>
      <xdr:spPr>
        <a:xfrm>
          <a:off x="1327557" y="13349653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1">
            <a:defRPr sz="1000"/>
          </a:pPr>
          <a:r>
            <a:rPr lang="en-US" sz="1100" b="0" i="0" u="sng" strike="noStrike">
              <a:solidFill>
                <a:srgbClr val="000000"/>
              </a:solidFill>
              <a:latin typeface="Calibri"/>
            </a:rPr>
            <a:t>Results summary</a:t>
          </a:r>
        </a:p>
        <a:p>
          <a:pPr algn="l" rtl="1">
            <a:defRPr sz="1000"/>
          </a:pPr>
          <a:endParaRPr lang="en-US" sz="1100" b="0" i="0" u="sng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EN102 BA (2015)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tabSelected="1" zoomScale="80" zoomScaleNormal="80" workbookViewId="0">
      <pane xSplit="6" topLeftCell="N1" activePane="topRight" state="frozen"/>
      <selection activeCell="A3" sqref="A3"/>
      <selection pane="topRight" activeCell="V48" sqref="V48"/>
    </sheetView>
  </sheetViews>
  <sheetFormatPr defaultRowHeight="1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1.85546875" style="1" bestFit="1" customWidth="1"/>
    <col min="6" max="6" width="25.5703125" style="1" bestFit="1" customWidth="1"/>
    <col min="7" max="7" width="3.85546875" style="1" customWidth="1"/>
    <col min="8" max="14" width="3.5703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15.140625" bestFit="1" customWidth="1"/>
    <col min="19" max="19" width="11.5703125" customWidth="1"/>
    <col min="20" max="20" width="1.7109375" customWidth="1"/>
    <col min="21" max="21" width="6.85546875" style="1" customWidth="1"/>
    <col min="22" max="22" width="8.5703125" style="1" customWidth="1"/>
    <col min="23" max="23" width="3.5703125" style="1" customWidth="1"/>
    <col min="24" max="24" width="13" style="1" bestFit="1" customWidth="1"/>
    <col min="25" max="25" width="7.85546875" style="1" customWidth="1"/>
    <col min="26" max="26" width="33.85546875" style="1" bestFit="1" customWidth="1"/>
    <col min="27" max="27" width="7.85546875" style="1" bestFit="1" customWidth="1"/>
    <col min="28" max="28" width="18.28515625" style="1" customWidth="1"/>
    <col min="29" max="29" width="34" style="1" customWidth="1"/>
    <col min="30" max="30" width="17.5703125" style="1" customWidth="1"/>
    <col min="31" max="37" width="9.140625" style="1"/>
    <col min="38" max="38" width="6.85546875" style="1" customWidth="1"/>
    <col min="39" max="16384" width="9.140625" style="1"/>
  </cols>
  <sheetData>
    <row r="2" spans="1:25" ht="18.75">
      <c r="A2" s="16" t="s">
        <v>0</v>
      </c>
      <c r="B2" s="17" t="s">
        <v>1</v>
      </c>
      <c r="C2" s="17" t="s">
        <v>37</v>
      </c>
      <c r="D2" s="17" t="s">
        <v>41</v>
      </c>
      <c r="E2" s="17" t="s">
        <v>2</v>
      </c>
      <c r="F2" s="18" t="s">
        <v>3</v>
      </c>
      <c r="G2" s="32" t="s">
        <v>4</v>
      </c>
      <c r="H2" s="12"/>
      <c r="I2" s="12"/>
      <c r="J2" s="12"/>
      <c r="K2" s="12"/>
      <c r="L2" s="12"/>
      <c r="M2" s="12"/>
      <c r="N2" s="12"/>
      <c r="O2" s="12"/>
      <c r="P2" s="13"/>
      <c r="R2" s="59" t="s">
        <v>34</v>
      </c>
      <c r="S2" s="56"/>
      <c r="U2" s="55" t="s">
        <v>5</v>
      </c>
      <c r="V2" s="56"/>
      <c r="W2" s="4"/>
      <c r="X2" s="57" t="s">
        <v>6</v>
      </c>
      <c r="Y2" s="56"/>
    </row>
    <row r="3" spans="1:25" ht="23.25">
      <c r="A3" s="19"/>
      <c r="B3" s="20"/>
      <c r="C3" s="20"/>
      <c r="D3" s="20"/>
      <c r="E3" s="21"/>
      <c r="F3" s="22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25</v>
      </c>
      <c r="N3" s="5" t="s">
        <v>40</v>
      </c>
      <c r="O3" s="39" t="s">
        <v>26</v>
      </c>
      <c r="P3" s="36" t="s">
        <v>27</v>
      </c>
      <c r="R3" s="54" t="s">
        <v>164</v>
      </c>
      <c r="S3" s="37" t="s">
        <v>31</v>
      </c>
      <c r="U3" s="42" t="s">
        <v>38</v>
      </c>
      <c r="V3" s="38" t="s">
        <v>13</v>
      </c>
      <c r="W3" s="6"/>
      <c r="X3" s="33" t="s">
        <v>6</v>
      </c>
      <c r="Y3" s="33" t="s">
        <v>14</v>
      </c>
    </row>
    <row r="4" spans="1:25">
      <c r="O4" s="3" t="s">
        <v>42</v>
      </c>
      <c r="P4" s="3" t="s">
        <v>39</v>
      </c>
      <c r="R4" s="15" t="s">
        <v>39</v>
      </c>
      <c r="S4" s="15" t="s">
        <v>163</v>
      </c>
      <c r="U4" s="3" t="s">
        <v>36</v>
      </c>
      <c r="V4" s="3" t="s">
        <v>32</v>
      </c>
      <c r="X4" s="3" t="s">
        <v>15</v>
      </c>
    </row>
    <row r="5" spans="1:25">
      <c r="B5" s="46">
        <v>1</v>
      </c>
      <c r="C5" s="46"/>
      <c r="D5" s="46">
        <v>5753020303</v>
      </c>
      <c r="E5" s="47" t="s">
        <v>89</v>
      </c>
      <c r="F5" s="48" t="s">
        <v>90</v>
      </c>
      <c r="G5" s="2">
        <v>1</v>
      </c>
      <c r="H5" s="2">
        <v>0</v>
      </c>
      <c r="I5" s="2">
        <v>1</v>
      </c>
      <c r="J5" s="11">
        <v>1</v>
      </c>
      <c r="K5" s="11">
        <v>1</v>
      </c>
      <c r="L5" s="11">
        <v>1</v>
      </c>
      <c r="M5" s="2">
        <v>1</v>
      </c>
      <c r="N5" s="2">
        <v>1</v>
      </c>
      <c r="O5" s="7">
        <f t="shared" ref="O5:O36" si="0">SUM(G5:N5)</f>
        <v>7</v>
      </c>
      <c r="P5" s="35">
        <f t="shared" ref="P5:P36" si="1">O5/8*20</f>
        <v>17.5</v>
      </c>
      <c r="Q5" s="34"/>
      <c r="R5" s="9">
        <v>15.5</v>
      </c>
      <c r="S5" s="67">
        <f t="shared" ref="S5:S36" si="2">R5/20*30</f>
        <v>23.25</v>
      </c>
      <c r="T5" s="8"/>
      <c r="U5" s="9">
        <v>25</v>
      </c>
      <c r="V5" s="35">
        <f t="shared" ref="V5:V36" si="3">U5*2</f>
        <v>50</v>
      </c>
      <c r="W5" s="10"/>
      <c r="X5" s="40">
        <f t="shared" ref="X5:X36" si="4">P5+V5+S5</f>
        <v>90.75</v>
      </c>
      <c r="Y5" s="41" t="str">
        <f t="shared" ref="Y5:Y36" si="5">IF(X5&gt;=79.5,"A",IF(X5&gt;=74.5,"B+",IF(X5&gt;=69.5,"B",IF(X5&gt;=64.5,"C+",IF(X5&gt;=59.5,"C",IF(X5&gt;=54.5,"D+",IF(X5&gt;=44.5,"D",IF(X5&lt;44.5,"FAIL"))))))))</f>
        <v>A</v>
      </c>
    </row>
    <row r="6" spans="1:25">
      <c r="B6" s="46">
        <v>1</v>
      </c>
      <c r="C6" s="46"/>
      <c r="D6" s="46">
        <v>5753020055</v>
      </c>
      <c r="E6" s="47" t="s">
        <v>91</v>
      </c>
      <c r="F6" s="48" t="s">
        <v>92</v>
      </c>
      <c r="G6" s="52">
        <v>0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2">
        <v>1</v>
      </c>
      <c r="N6" s="2">
        <v>1</v>
      </c>
      <c r="O6" s="7">
        <f t="shared" si="0"/>
        <v>7</v>
      </c>
      <c r="P6" s="35">
        <f t="shared" si="1"/>
        <v>17.5</v>
      </c>
      <c r="Q6" s="34"/>
      <c r="R6" s="9">
        <v>15.5</v>
      </c>
      <c r="S6" s="67">
        <f t="shared" si="2"/>
        <v>23.25</v>
      </c>
      <c r="T6" s="8"/>
      <c r="U6" s="9">
        <v>25</v>
      </c>
      <c r="V6" s="35">
        <f t="shared" si="3"/>
        <v>50</v>
      </c>
      <c r="W6" s="10"/>
      <c r="X6" s="40">
        <f t="shared" si="4"/>
        <v>90.75</v>
      </c>
      <c r="Y6" s="41" t="str">
        <f t="shared" si="5"/>
        <v>A</v>
      </c>
    </row>
    <row r="7" spans="1:25">
      <c r="B7" s="46">
        <v>1</v>
      </c>
      <c r="C7" s="46"/>
      <c r="D7" s="46">
        <v>5753020097</v>
      </c>
      <c r="E7" s="47" t="s">
        <v>93</v>
      </c>
      <c r="F7" s="48" t="s">
        <v>94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2">
        <v>1</v>
      </c>
      <c r="N7" s="2">
        <v>1</v>
      </c>
      <c r="O7" s="7">
        <f t="shared" si="0"/>
        <v>8</v>
      </c>
      <c r="P7" s="35">
        <f t="shared" si="1"/>
        <v>20</v>
      </c>
      <c r="Q7" s="34"/>
      <c r="R7" s="9">
        <v>15.5</v>
      </c>
      <c r="S7" s="67">
        <f t="shared" si="2"/>
        <v>23.25</v>
      </c>
      <c r="T7" s="8"/>
      <c r="U7" s="9">
        <v>23</v>
      </c>
      <c r="V7" s="35">
        <f t="shared" si="3"/>
        <v>46</v>
      </c>
      <c r="W7" s="10"/>
      <c r="X7" s="40">
        <f t="shared" si="4"/>
        <v>89.25</v>
      </c>
      <c r="Y7" s="41" t="str">
        <f t="shared" si="5"/>
        <v>A</v>
      </c>
    </row>
    <row r="8" spans="1:25">
      <c r="B8" s="46">
        <v>1</v>
      </c>
      <c r="C8" s="46"/>
      <c r="D8" s="46">
        <v>5753020550</v>
      </c>
      <c r="E8" s="47" t="s">
        <v>97</v>
      </c>
      <c r="F8" s="48" t="s">
        <v>98</v>
      </c>
      <c r="G8" s="2">
        <v>1</v>
      </c>
      <c r="H8" s="2">
        <v>0</v>
      </c>
      <c r="I8" s="2">
        <v>1</v>
      </c>
      <c r="J8" s="11">
        <v>1</v>
      </c>
      <c r="K8" s="11">
        <v>1</v>
      </c>
      <c r="L8" s="11">
        <v>1</v>
      </c>
      <c r="M8" s="2">
        <v>1</v>
      </c>
      <c r="N8" s="2">
        <v>1</v>
      </c>
      <c r="O8" s="7">
        <f t="shared" si="0"/>
        <v>7</v>
      </c>
      <c r="P8" s="35">
        <f t="shared" si="1"/>
        <v>17.5</v>
      </c>
      <c r="Q8" s="34"/>
      <c r="R8" s="9">
        <v>15.5</v>
      </c>
      <c r="S8" s="67">
        <f t="shared" si="2"/>
        <v>23.25</v>
      </c>
      <c r="T8" s="8"/>
      <c r="U8" s="9">
        <v>19</v>
      </c>
      <c r="V8" s="35">
        <f t="shared" si="3"/>
        <v>38</v>
      </c>
      <c r="W8" s="10"/>
      <c r="X8" s="40">
        <f t="shared" si="4"/>
        <v>78.75</v>
      </c>
      <c r="Y8" s="41" t="str">
        <f t="shared" si="5"/>
        <v>B+</v>
      </c>
    </row>
    <row r="9" spans="1:25">
      <c r="B9" s="46">
        <v>1</v>
      </c>
      <c r="C9" s="46"/>
      <c r="D9" s="46">
        <v>5753020295</v>
      </c>
      <c r="E9" s="47" t="s">
        <v>99</v>
      </c>
      <c r="F9" s="48" t="s">
        <v>100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1</v>
      </c>
      <c r="M9" s="2">
        <v>1</v>
      </c>
      <c r="N9" s="2">
        <v>1</v>
      </c>
      <c r="O9" s="7">
        <f t="shared" si="0"/>
        <v>8</v>
      </c>
      <c r="P9" s="35">
        <f t="shared" si="1"/>
        <v>20</v>
      </c>
      <c r="Q9" s="34"/>
      <c r="R9" s="9">
        <v>15.5</v>
      </c>
      <c r="S9" s="67">
        <f t="shared" si="2"/>
        <v>23.25</v>
      </c>
      <c r="T9" s="8"/>
      <c r="U9" s="9">
        <v>24</v>
      </c>
      <c r="V9" s="35">
        <f t="shared" si="3"/>
        <v>48</v>
      </c>
      <c r="W9" s="10"/>
      <c r="X9" s="40">
        <f t="shared" si="4"/>
        <v>91.25</v>
      </c>
      <c r="Y9" s="41" t="str">
        <f t="shared" si="5"/>
        <v>A</v>
      </c>
    </row>
    <row r="10" spans="1:25">
      <c r="B10" s="49">
        <v>2</v>
      </c>
      <c r="C10" s="49"/>
      <c r="D10" s="49">
        <v>5753020105</v>
      </c>
      <c r="E10" s="50" t="s">
        <v>95</v>
      </c>
      <c r="F10" s="51" t="s">
        <v>96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1</v>
      </c>
      <c r="M10" s="2">
        <v>1</v>
      </c>
      <c r="N10" s="2">
        <v>1</v>
      </c>
      <c r="O10" s="7">
        <f t="shared" si="0"/>
        <v>8</v>
      </c>
      <c r="P10" s="35">
        <f t="shared" si="1"/>
        <v>20</v>
      </c>
      <c r="Q10" s="34"/>
      <c r="R10" s="9">
        <v>15.5</v>
      </c>
      <c r="S10" s="67">
        <f t="shared" si="2"/>
        <v>23.25</v>
      </c>
      <c r="T10" s="8"/>
      <c r="U10" s="9">
        <v>23</v>
      </c>
      <c r="V10" s="35">
        <f t="shared" si="3"/>
        <v>46</v>
      </c>
      <c r="W10" s="10"/>
      <c r="X10" s="40">
        <f t="shared" si="4"/>
        <v>89.25</v>
      </c>
      <c r="Y10" s="41" t="str">
        <f t="shared" si="5"/>
        <v>A</v>
      </c>
    </row>
    <row r="11" spans="1:25">
      <c r="B11" s="49">
        <v>2</v>
      </c>
      <c r="C11" s="49"/>
      <c r="D11" s="49">
        <v>5753020535</v>
      </c>
      <c r="E11" s="50" t="s">
        <v>101</v>
      </c>
      <c r="F11" s="51" t="s">
        <v>102</v>
      </c>
      <c r="G11" s="2">
        <v>1</v>
      </c>
      <c r="H11" s="2">
        <v>1</v>
      </c>
      <c r="I11" s="2">
        <v>1</v>
      </c>
      <c r="J11" s="11">
        <v>1</v>
      </c>
      <c r="K11" s="11">
        <v>1</v>
      </c>
      <c r="L11" s="11">
        <v>1</v>
      </c>
      <c r="M11" s="2">
        <v>1</v>
      </c>
      <c r="N11" s="2">
        <v>1</v>
      </c>
      <c r="O11" s="7">
        <f t="shared" si="0"/>
        <v>8</v>
      </c>
      <c r="P11" s="35">
        <f t="shared" si="1"/>
        <v>20</v>
      </c>
      <c r="Q11" s="34"/>
      <c r="R11" s="9">
        <v>15.5</v>
      </c>
      <c r="S11" s="67">
        <f t="shared" si="2"/>
        <v>23.25</v>
      </c>
      <c r="T11" s="8"/>
      <c r="U11" s="9">
        <v>15</v>
      </c>
      <c r="V11" s="35">
        <f t="shared" si="3"/>
        <v>30</v>
      </c>
      <c r="W11" s="10"/>
      <c r="X11" s="40">
        <f t="shared" si="4"/>
        <v>73.25</v>
      </c>
      <c r="Y11" s="41" t="str">
        <f t="shared" si="5"/>
        <v>B</v>
      </c>
    </row>
    <row r="12" spans="1:25">
      <c r="B12" s="49">
        <v>2</v>
      </c>
      <c r="C12" s="49"/>
      <c r="D12" s="49">
        <v>5753020329</v>
      </c>
      <c r="E12" s="50" t="s">
        <v>103</v>
      </c>
      <c r="F12" s="51" t="s">
        <v>104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2">
        <v>1</v>
      </c>
      <c r="N12" s="2">
        <v>1</v>
      </c>
      <c r="O12" s="7">
        <f t="shared" si="0"/>
        <v>8</v>
      </c>
      <c r="P12" s="35">
        <f t="shared" si="1"/>
        <v>20</v>
      </c>
      <c r="Q12" s="34"/>
      <c r="R12" s="9">
        <v>15.5</v>
      </c>
      <c r="S12" s="67">
        <f t="shared" si="2"/>
        <v>23.25</v>
      </c>
      <c r="T12" s="8"/>
      <c r="U12" s="9">
        <v>24</v>
      </c>
      <c r="V12" s="35">
        <f t="shared" si="3"/>
        <v>48</v>
      </c>
      <c r="W12" s="10"/>
      <c r="X12" s="40">
        <f t="shared" si="4"/>
        <v>91.25</v>
      </c>
      <c r="Y12" s="41" t="str">
        <f t="shared" si="5"/>
        <v>A</v>
      </c>
    </row>
    <row r="13" spans="1:25">
      <c r="B13" s="49">
        <v>2</v>
      </c>
      <c r="C13" s="49"/>
      <c r="D13" s="49">
        <v>5753020089</v>
      </c>
      <c r="E13" s="50" t="s">
        <v>105</v>
      </c>
      <c r="F13" s="51" t="s">
        <v>106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2">
        <v>1</v>
      </c>
      <c r="N13" s="2">
        <v>1</v>
      </c>
      <c r="O13" s="7">
        <f t="shared" si="0"/>
        <v>8</v>
      </c>
      <c r="P13" s="35">
        <f t="shared" si="1"/>
        <v>20</v>
      </c>
      <c r="Q13" s="34"/>
      <c r="R13" s="9">
        <v>15.5</v>
      </c>
      <c r="S13" s="67">
        <f t="shared" si="2"/>
        <v>23.25</v>
      </c>
      <c r="T13" s="8"/>
      <c r="U13" s="9">
        <v>17</v>
      </c>
      <c r="V13" s="35">
        <f t="shared" si="3"/>
        <v>34</v>
      </c>
      <c r="W13" s="10"/>
      <c r="X13" s="40">
        <f t="shared" si="4"/>
        <v>77.25</v>
      </c>
      <c r="Y13" s="41" t="str">
        <f t="shared" si="5"/>
        <v>B+</v>
      </c>
    </row>
    <row r="14" spans="1:25">
      <c r="B14" s="46">
        <v>3</v>
      </c>
      <c r="C14" s="46"/>
      <c r="D14" s="46">
        <v>5553000224</v>
      </c>
      <c r="E14" s="47" t="s">
        <v>107</v>
      </c>
      <c r="F14" s="48" t="s">
        <v>108</v>
      </c>
      <c r="G14" s="2">
        <v>1</v>
      </c>
      <c r="H14" s="2">
        <v>1</v>
      </c>
      <c r="I14" s="2">
        <v>1</v>
      </c>
      <c r="J14" s="11">
        <v>1</v>
      </c>
      <c r="K14" s="11">
        <v>1</v>
      </c>
      <c r="L14" s="11">
        <v>1</v>
      </c>
      <c r="M14" s="2">
        <v>1</v>
      </c>
      <c r="N14" s="2">
        <v>1</v>
      </c>
      <c r="O14" s="7">
        <f t="shared" si="0"/>
        <v>8</v>
      </c>
      <c r="P14" s="35">
        <f t="shared" si="1"/>
        <v>20</v>
      </c>
      <c r="Q14" s="34"/>
      <c r="R14" s="9">
        <v>12.5</v>
      </c>
      <c r="S14" s="67">
        <f t="shared" si="2"/>
        <v>18.75</v>
      </c>
      <c r="T14" s="8"/>
      <c r="U14" s="9">
        <v>13</v>
      </c>
      <c r="V14" s="35">
        <f t="shared" si="3"/>
        <v>26</v>
      </c>
      <c r="W14" s="10"/>
      <c r="X14" s="40">
        <f t="shared" si="4"/>
        <v>64.75</v>
      </c>
      <c r="Y14" s="41" t="str">
        <f t="shared" si="5"/>
        <v>C+</v>
      </c>
    </row>
    <row r="15" spans="1:25">
      <c r="B15" s="46">
        <v>3</v>
      </c>
      <c r="C15" s="46"/>
      <c r="D15" s="46">
        <v>5253500085</v>
      </c>
      <c r="E15" s="47" t="s">
        <v>109</v>
      </c>
      <c r="F15" s="48" t="s">
        <v>110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2">
        <v>1</v>
      </c>
      <c r="N15" s="2">
        <v>1</v>
      </c>
      <c r="O15" s="7">
        <f t="shared" si="0"/>
        <v>8</v>
      </c>
      <c r="P15" s="35">
        <f t="shared" si="1"/>
        <v>20</v>
      </c>
      <c r="Q15" s="34"/>
      <c r="R15" s="9">
        <v>12.5</v>
      </c>
      <c r="S15" s="67">
        <f t="shared" si="2"/>
        <v>18.75</v>
      </c>
      <c r="T15" s="8"/>
      <c r="U15" s="9">
        <v>11</v>
      </c>
      <c r="V15" s="35">
        <f t="shared" si="3"/>
        <v>22</v>
      </c>
      <c r="W15" s="10"/>
      <c r="X15" s="40">
        <f t="shared" si="4"/>
        <v>60.75</v>
      </c>
      <c r="Y15" s="41" t="str">
        <f t="shared" si="5"/>
        <v>C</v>
      </c>
    </row>
    <row r="16" spans="1:25">
      <c r="B16" s="46">
        <v>3</v>
      </c>
      <c r="C16" s="46"/>
      <c r="D16" s="46">
        <v>5353000127</v>
      </c>
      <c r="E16" s="47" t="s">
        <v>111</v>
      </c>
      <c r="F16" s="48" t="s">
        <v>112</v>
      </c>
      <c r="G16" s="2">
        <v>1</v>
      </c>
      <c r="H16" s="2">
        <v>1</v>
      </c>
      <c r="I16" s="2">
        <v>1</v>
      </c>
      <c r="J16" s="11">
        <v>1</v>
      </c>
      <c r="K16" s="11">
        <v>1</v>
      </c>
      <c r="L16" s="11">
        <v>1</v>
      </c>
      <c r="M16" s="2">
        <v>1</v>
      </c>
      <c r="N16" s="2">
        <v>1</v>
      </c>
      <c r="O16" s="7">
        <f t="shared" si="0"/>
        <v>8</v>
      </c>
      <c r="P16" s="35">
        <f t="shared" si="1"/>
        <v>20</v>
      </c>
      <c r="Q16" s="34"/>
      <c r="R16" s="9">
        <v>12.5</v>
      </c>
      <c r="S16" s="67">
        <f t="shared" si="2"/>
        <v>18.75</v>
      </c>
      <c r="T16" s="8"/>
      <c r="U16" s="9">
        <v>13</v>
      </c>
      <c r="V16" s="35">
        <f t="shared" si="3"/>
        <v>26</v>
      </c>
      <c r="W16" s="10"/>
      <c r="X16" s="40">
        <f t="shared" si="4"/>
        <v>64.75</v>
      </c>
      <c r="Y16" s="41" t="str">
        <f t="shared" si="5"/>
        <v>C+</v>
      </c>
    </row>
    <row r="17" spans="2:25">
      <c r="B17" s="49">
        <v>4</v>
      </c>
      <c r="C17" s="49"/>
      <c r="D17" s="49">
        <v>5653020221</v>
      </c>
      <c r="E17" s="50" t="s">
        <v>45</v>
      </c>
      <c r="F17" s="51" t="s">
        <v>46</v>
      </c>
      <c r="G17" s="2">
        <v>1</v>
      </c>
      <c r="H17" s="2">
        <v>0</v>
      </c>
      <c r="I17" s="2">
        <v>1</v>
      </c>
      <c r="J17" s="11">
        <v>1</v>
      </c>
      <c r="K17" s="11">
        <v>0</v>
      </c>
      <c r="L17" s="11">
        <v>0</v>
      </c>
      <c r="M17" s="2">
        <v>1</v>
      </c>
      <c r="N17" s="2">
        <v>1</v>
      </c>
      <c r="O17" s="7">
        <f t="shared" si="0"/>
        <v>5</v>
      </c>
      <c r="P17" s="35">
        <f t="shared" si="1"/>
        <v>12.5</v>
      </c>
      <c r="Q17" s="34"/>
      <c r="R17" s="9">
        <v>13</v>
      </c>
      <c r="S17" s="67">
        <f t="shared" si="2"/>
        <v>19.5</v>
      </c>
      <c r="T17" s="8"/>
      <c r="U17" s="9">
        <v>14</v>
      </c>
      <c r="V17" s="35">
        <f t="shared" si="3"/>
        <v>28</v>
      </c>
      <c r="W17" s="10"/>
      <c r="X17" s="40">
        <f t="shared" si="4"/>
        <v>60</v>
      </c>
      <c r="Y17" s="41" t="str">
        <f t="shared" si="5"/>
        <v>C</v>
      </c>
    </row>
    <row r="18" spans="2:25">
      <c r="B18" s="49">
        <v>4</v>
      </c>
      <c r="C18" s="49"/>
      <c r="D18" s="49">
        <v>5553020479</v>
      </c>
      <c r="E18" s="50" t="s">
        <v>71</v>
      </c>
      <c r="F18" s="51" t="s">
        <v>72</v>
      </c>
      <c r="G18" s="2">
        <v>1</v>
      </c>
      <c r="H18" s="2">
        <v>1</v>
      </c>
      <c r="I18" s="2">
        <v>1</v>
      </c>
      <c r="J18" s="11">
        <v>1</v>
      </c>
      <c r="K18" s="11">
        <v>1</v>
      </c>
      <c r="L18" s="11">
        <v>1</v>
      </c>
      <c r="M18" s="2">
        <v>1</v>
      </c>
      <c r="N18" s="2">
        <v>1</v>
      </c>
      <c r="O18" s="7">
        <f t="shared" si="0"/>
        <v>8</v>
      </c>
      <c r="P18" s="35">
        <f t="shared" si="1"/>
        <v>20</v>
      </c>
      <c r="Q18" s="34"/>
      <c r="R18" s="9">
        <v>13</v>
      </c>
      <c r="S18" s="67">
        <f t="shared" si="2"/>
        <v>19.5</v>
      </c>
      <c r="T18" s="8"/>
      <c r="U18" s="9">
        <v>9</v>
      </c>
      <c r="V18" s="35">
        <f t="shared" si="3"/>
        <v>18</v>
      </c>
      <c r="W18" s="10"/>
      <c r="X18" s="40">
        <f t="shared" si="4"/>
        <v>57.5</v>
      </c>
      <c r="Y18" s="41" t="str">
        <f t="shared" si="5"/>
        <v>D+</v>
      </c>
    </row>
    <row r="19" spans="2:25">
      <c r="B19" s="49">
        <v>4</v>
      </c>
      <c r="C19" s="49"/>
      <c r="D19" s="49">
        <v>5553020370</v>
      </c>
      <c r="E19" s="50" t="s">
        <v>73</v>
      </c>
      <c r="F19" s="51" t="s">
        <v>74</v>
      </c>
      <c r="G19" s="2">
        <v>1</v>
      </c>
      <c r="H19" s="2">
        <v>1</v>
      </c>
      <c r="I19" s="2">
        <v>1</v>
      </c>
      <c r="J19" s="11">
        <v>1</v>
      </c>
      <c r="K19" s="11">
        <v>1</v>
      </c>
      <c r="L19" s="11">
        <v>1</v>
      </c>
      <c r="M19" s="2">
        <v>1</v>
      </c>
      <c r="N19" s="2">
        <v>1</v>
      </c>
      <c r="O19" s="7">
        <f t="shared" si="0"/>
        <v>8</v>
      </c>
      <c r="P19" s="35">
        <f t="shared" si="1"/>
        <v>20</v>
      </c>
      <c r="Q19" s="34"/>
      <c r="R19" s="9">
        <v>13</v>
      </c>
      <c r="S19" s="67">
        <f t="shared" si="2"/>
        <v>19.5</v>
      </c>
      <c r="T19" s="8"/>
      <c r="U19" s="9">
        <v>13</v>
      </c>
      <c r="V19" s="35">
        <f t="shared" si="3"/>
        <v>26</v>
      </c>
      <c r="W19" s="10"/>
      <c r="X19" s="40">
        <f t="shared" si="4"/>
        <v>65.5</v>
      </c>
      <c r="Y19" s="41" t="str">
        <f t="shared" si="5"/>
        <v>C+</v>
      </c>
    </row>
    <row r="20" spans="2:25">
      <c r="B20" s="49">
        <v>4</v>
      </c>
      <c r="C20" s="49"/>
      <c r="D20" s="49">
        <v>5653020627</v>
      </c>
      <c r="E20" s="50" t="s">
        <v>117</v>
      </c>
      <c r="F20" s="51" t="s">
        <v>118</v>
      </c>
      <c r="G20" s="2">
        <v>1</v>
      </c>
      <c r="H20" s="2">
        <v>1</v>
      </c>
      <c r="I20" s="2">
        <v>1</v>
      </c>
      <c r="J20" s="11">
        <v>1</v>
      </c>
      <c r="K20" s="11">
        <v>1</v>
      </c>
      <c r="L20" s="11">
        <v>1</v>
      </c>
      <c r="M20" s="2">
        <v>1</v>
      </c>
      <c r="N20" s="2">
        <v>1</v>
      </c>
      <c r="O20" s="7">
        <f t="shared" si="0"/>
        <v>8</v>
      </c>
      <c r="P20" s="35">
        <f t="shared" si="1"/>
        <v>20</v>
      </c>
      <c r="Q20" s="34"/>
      <c r="R20" s="9">
        <v>13</v>
      </c>
      <c r="S20" s="67">
        <f t="shared" si="2"/>
        <v>19.5</v>
      </c>
      <c r="T20" s="8"/>
      <c r="U20" s="9">
        <v>12</v>
      </c>
      <c r="V20" s="35">
        <f t="shared" si="3"/>
        <v>24</v>
      </c>
      <c r="W20" s="10"/>
      <c r="X20" s="40">
        <f t="shared" si="4"/>
        <v>63.5</v>
      </c>
      <c r="Y20" s="41" t="str">
        <f t="shared" si="5"/>
        <v>C</v>
      </c>
    </row>
    <row r="21" spans="2:25">
      <c r="B21" s="49">
        <v>4</v>
      </c>
      <c r="C21" s="49"/>
      <c r="D21" s="49">
        <v>5653020312</v>
      </c>
      <c r="E21" s="50" t="s">
        <v>119</v>
      </c>
      <c r="F21" s="51" t="s">
        <v>120</v>
      </c>
      <c r="G21" s="53">
        <v>0</v>
      </c>
      <c r="H21" s="2">
        <v>1</v>
      </c>
      <c r="I21" s="2">
        <v>0</v>
      </c>
      <c r="J21" s="11">
        <v>1</v>
      </c>
      <c r="K21" s="11">
        <v>1</v>
      </c>
      <c r="L21" s="11">
        <v>1</v>
      </c>
      <c r="M21" s="2">
        <v>1</v>
      </c>
      <c r="N21" s="2">
        <v>1</v>
      </c>
      <c r="O21" s="7">
        <f t="shared" si="0"/>
        <v>6</v>
      </c>
      <c r="P21" s="35">
        <f t="shared" si="1"/>
        <v>15</v>
      </c>
      <c r="Q21" s="34"/>
      <c r="R21" s="9">
        <v>13</v>
      </c>
      <c r="S21" s="67">
        <f t="shared" si="2"/>
        <v>19.5</v>
      </c>
      <c r="T21" s="8"/>
      <c r="U21" s="9">
        <v>16</v>
      </c>
      <c r="V21" s="35">
        <f t="shared" si="3"/>
        <v>32</v>
      </c>
      <c r="W21" s="10"/>
      <c r="X21" s="40">
        <f t="shared" si="4"/>
        <v>66.5</v>
      </c>
      <c r="Y21" s="41" t="str">
        <f t="shared" si="5"/>
        <v>C+</v>
      </c>
    </row>
    <row r="22" spans="2:25">
      <c r="B22" s="49">
        <v>4</v>
      </c>
      <c r="C22" s="49"/>
      <c r="D22" s="49">
        <v>5653020353</v>
      </c>
      <c r="E22" s="50" t="s">
        <v>159</v>
      </c>
      <c r="F22" s="51" t="s">
        <v>160</v>
      </c>
      <c r="G22" s="2"/>
      <c r="H22" s="2">
        <v>1</v>
      </c>
      <c r="I22" s="2">
        <v>1</v>
      </c>
      <c r="J22" s="11">
        <v>0</v>
      </c>
      <c r="K22" s="11">
        <v>1</v>
      </c>
      <c r="L22" s="11">
        <v>1</v>
      </c>
      <c r="M22" s="2"/>
      <c r="N22" s="2">
        <v>1</v>
      </c>
      <c r="O22" s="7">
        <f t="shared" si="0"/>
        <v>5</v>
      </c>
      <c r="P22" s="35">
        <f t="shared" si="1"/>
        <v>12.5</v>
      </c>
      <c r="Q22" s="34"/>
      <c r="R22" s="9">
        <v>13</v>
      </c>
      <c r="S22" s="67">
        <f t="shared" si="2"/>
        <v>19.5</v>
      </c>
      <c r="T22" s="8"/>
      <c r="U22" s="9">
        <v>11</v>
      </c>
      <c r="V22" s="35">
        <f t="shared" si="3"/>
        <v>22</v>
      </c>
      <c r="W22" s="10"/>
      <c r="X22" s="40">
        <f t="shared" si="4"/>
        <v>54</v>
      </c>
      <c r="Y22" s="41" t="str">
        <f t="shared" si="5"/>
        <v>D</v>
      </c>
    </row>
    <row r="23" spans="2:25">
      <c r="B23" s="46">
        <v>5</v>
      </c>
      <c r="C23" s="46"/>
      <c r="D23" s="46">
        <v>5753020162</v>
      </c>
      <c r="E23" s="47" t="s">
        <v>53</v>
      </c>
      <c r="F23" s="48" t="s">
        <v>54</v>
      </c>
      <c r="G23" s="2">
        <v>1</v>
      </c>
      <c r="H23" s="2">
        <v>1</v>
      </c>
      <c r="I23" s="2">
        <v>1</v>
      </c>
      <c r="J23" s="11">
        <v>1</v>
      </c>
      <c r="K23" s="11">
        <v>1</v>
      </c>
      <c r="L23" s="11">
        <v>0</v>
      </c>
      <c r="M23" s="2">
        <v>1</v>
      </c>
      <c r="N23" s="2">
        <v>1</v>
      </c>
      <c r="O23" s="7">
        <f t="shared" si="0"/>
        <v>7</v>
      </c>
      <c r="P23" s="35">
        <f t="shared" si="1"/>
        <v>17.5</v>
      </c>
      <c r="Q23" s="34"/>
      <c r="R23" s="9">
        <v>14</v>
      </c>
      <c r="S23" s="67">
        <f t="shared" si="2"/>
        <v>21</v>
      </c>
      <c r="T23" s="8"/>
      <c r="U23" s="9">
        <v>11</v>
      </c>
      <c r="V23" s="35">
        <f t="shared" si="3"/>
        <v>22</v>
      </c>
      <c r="W23" s="10"/>
      <c r="X23" s="40">
        <f t="shared" si="4"/>
        <v>60.5</v>
      </c>
      <c r="Y23" s="41" t="str">
        <f t="shared" si="5"/>
        <v>C</v>
      </c>
    </row>
    <row r="24" spans="2:25">
      <c r="B24" s="46">
        <v>5</v>
      </c>
      <c r="C24" s="46"/>
      <c r="D24" s="46">
        <v>5753020063</v>
      </c>
      <c r="E24" s="47" t="s">
        <v>85</v>
      </c>
      <c r="F24" s="48" t="s">
        <v>86</v>
      </c>
      <c r="G24" s="2">
        <v>1</v>
      </c>
      <c r="H24" s="2">
        <v>1</v>
      </c>
      <c r="I24" s="2">
        <v>1</v>
      </c>
      <c r="J24" s="11">
        <v>1</v>
      </c>
      <c r="K24" s="11">
        <v>1</v>
      </c>
      <c r="L24" s="11">
        <v>1</v>
      </c>
      <c r="M24" s="2">
        <v>1</v>
      </c>
      <c r="N24" s="2">
        <v>1</v>
      </c>
      <c r="O24" s="7">
        <f t="shared" si="0"/>
        <v>8</v>
      </c>
      <c r="P24" s="35">
        <f t="shared" si="1"/>
        <v>20</v>
      </c>
      <c r="Q24" s="34"/>
      <c r="R24" s="9">
        <v>14</v>
      </c>
      <c r="S24" s="67">
        <f t="shared" si="2"/>
        <v>21</v>
      </c>
      <c r="T24" s="8"/>
      <c r="U24" s="9">
        <v>19</v>
      </c>
      <c r="V24" s="35">
        <f t="shared" si="3"/>
        <v>38</v>
      </c>
      <c r="W24" s="10"/>
      <c r="X24" s="40">
        <f t="shared" si="4"/>
        <v>79</v>
      </c>
      <c r="Y24" s="41" t="str">
        <f t="shared" si="5"/>
        <v>B+</v>
      </c>
    </row>
    <row r="25" spans="2:25">
      <c r="B25" s="46">
        <v>5</v>
      </c>
      <c r="C25" s="46"/>
      <c r="D25" s="46">
        <v>5753020071</v>
      </c>
      <c r="E25" s="47" t="s">
        <v>87</v>
      </c>
      <c r="F25" s="48" t="s">
        <v>88</v>
      </c>
      <c r="G25" s="2">
        <v>1</v>
      </c>
      <c r="H25" s="2">
        <v>1</v>
      </c>
      <c r="I25" s="2">
        <v>1</v>
      </c>
      <c r="J25" s="11">
        <v>1</v>
      </c>
      <c r="K25" s="11">
        <v>1</v>
      </c>
      <c r="L25" s="11">
        <v>1</v>
      </c>
      <c r="M25" s="2">
        <v>1</v>
      </c>
      <c r="N25" s="2">
        <v>1</v>
      </c>
      <c r="O25" s="7">
        <f t="shared" si="0"/>
        <v>8</v>
      </c>
      <c r="P25" s="35">
        <f t="shared" si="1"/>
        <v>20</v>
      </c>
      <c r="Q25" s="34"/>
      <c r="R25" s="9">
        <v>14</v>
      </c>
      <c r="S25" s="67">
        <f t="shared" si="2"/>
        <v>21</v>
      </c>
      <c r="T25" s="8"/>
      <c r="U25" s="9">
        <v>19</v>
      </c>
      <c r="V25" s="35">
        <f t="shared" si="3"/>
        <v>38</v>
      </c>
      <c r="W25" s="10"/>
      <c r="X25" s="40">
        <f t="shared" si="4"/>
        <v>79</v>
      </c>
      <c r="Y25" s="41" t="str">
        <f t="shared" si="5"/>
        <v>B+</v>
      </c>
    </row>
    <row r="26" spans="2:25">
      <c r="B26" s="46">
        <v>5</v>
      </c>
      <c r="C26" s="46"/>
      <c r="D26" s="46">
        <v>5753020014</v>
      </c>
      <c r="E26" s="47" t="s">
        <v>115</v>
      </c>
      <c r="F26" s="48" t="s">
        <v>116</v>
      </c>
      <c r="G26" s="2">
        <v>1</v>
      </c>
      <c r="H26" s="2">
        <v>1</v>
      </c>
      <c r="I26" s="2">
        <v>1</v>
      </c>
      <c r="J26" s="11">
        <v>1</v>
      </c>
      <c r="K26" s="11">
        <v>1</v>
      </c>
      <c r="L26" s="11">
        <v>0</v>
      </c>
      <c r="M26" s="2">
        <v>1</v>
      </c>
      <c r="N26" s="2">
        <v>1</v>
      </c>
      <c r="O26" s="7">
        <f t="shared" si="0"/>
        <v>7</v>
      </c>
      <c r="P26" s="35">
        <f t="shared" si="1"/>
        <v>17.5</v>
      </c>
      <c r="Q26" s="34"/>
      <c r="R26" s="9">
        <v>14</v>
      </c>
      <c r="S26" s="67">
        <f t="shared" si="2"/>
        <v>21</v>
      </c>
      <c r="T26" s="8"/>
      <c r="U26" s="9">
        <v>16</v>
      </c>
      <c r="V26" s="35">
        <f t="shared" si="3"/>
        <v>32</v>
      </c>
      <c r="W26" s="10"/>
      <c r="X26" s="40">
        <f t="shared" si="4"/>
        <v>70.5</v>
      </c>
      <c r="Y26" s="41" t="str">
        <f t="shared" si="5"/>
        <v>B</v>
      </c>
    </row>
    <row r="27" spans="2:25">
      <c r="B27" s="46">
        <v>5</v>
      </c>
      <c r="C27" s="46"/>
      <c r="D27" s="46">
        <v>5753020220</v>
      </c>
      <c r="E27" s="47" t="s">
        <v>149</v>
      </c>
      <c r="F27" s="48" t="s">
        <v>150</v>
      </c>
      <c r="G27" s="2">
        <v>1</v>
      </c>
      <c r="H27" s="2">
        <v>0</v>
      </c>
      <c r="I27" s="2">
        <v>1</v>
      </c>
      <c r="J27" s="11">
        <v>1</v>
      </c>
      <c r="K27" s="11">
        <v>1</v>
      </c>
      <c r="L27" s="11">
        <v>1</v>
      </c>
      <c r="M27" s="2">
        <v>1</v>
      </c>
      <c r="N27" s="2">
        <v>1</v>
      </c>
      <c r="O27" s="7">
        <f t="shared" si="0"/>
        <v>7</v>
      </c>
      <c r="P27" s="35">
        <f t="shared" si="1"/>
        <v>17.5</v>
      </c>
      <c r="Q27" s="34"/>
      <c r="R27" s="9">
        <v>14</v>
      </c>
      <c r="S27" s="67">
        <f t="shared" si="2"/>
        <v>21</v>
      </c>
      <c r="T27" s="8"/>
      <c r="U27" s="9">
        <v>18</v>
      </c>
      <c r="V27" s="35">
        <f t="shared" si="3"/>
        <v>36</v>
      </c>
      <c r="W27" s="10"/>
      <c r="X27" s="40">
        <f t="shared" si="4"/>
        <v>74.5</v>
      </c>
      <c r="Y27" s="41" t="str">
        <f t="shared" si="5"/>
        <v>B+</v>
      </c>
    </row>
    <row r="28" spans="2:25">
      <c r="B28" s="49">
        <v>6</v>
      </c>
      <c r="C28" s="49"/>
      <c r="D28" s="49">
        <v>5753020212</v>
      </c>
      <c r="E28" s="50" t="s">
        <v>77</v>
      </c>
      <c r="F28" s="51" t="s">
        <v>78</v>
      </c>
      <c r="G28" s="2">
        <v>1</v>
      </c>
      <c r="H28" s="2">
        <v>0</v>
      </c>
      <c r="I28" s="2">
        <v>1</v>
      </c>
      <c r="J28" s="11">
        <v>1</v>
      </c>
      <c r="K28" s="11">
        <v>1</v>
      </c>
      <c r="L28" s="11">
        <v>1</v>
      </c>
      <c r="M28" s="2">
        <v>1</v>
      </c>
      <c r="N28" s="2">
        <v>1</v>
      </c>
      <c r="O28" s="7">
        <f t="shared" si="0"/>
        <v>7</v>
      </c>
      <c r="P28" s="35">
        <f t="shared" si="1"/>
        <v>17.5</v>
      </c>
      <c r="Q28" s="34"/>
      <c r="R28" s="9">
        <v>17</v>
      </c>
      <c r="S28" s="67">
        <f t="shared" si="2"/>
        <v>25.5</v>
      </c>
      <c r="T28" s="8"/>
      <c r="U28" s="9">
        <v>15</v>
      </c>
      <c r="V28" s="35">
        <f t="shared" si="3"/>
        <v>30</v>
      </c>
      <c r="W28" s="10"/>
      <c r="X28" s="40">
        <f t="shared" si="4"/>
        <v>73</v>
      </c>
      <c r="Y28" s="41" t="str">
        <f t="shared" si="5"/>
        <v>B</v>
      </c>
    </row>
    <row r="29" spans="2:25">
      <c r="B29" s="49">
        <v>6</v>
      </c>
      <c r="C29" s="49"/>
      <c r="D29" s="49">
        <v>5453510157</v>
      </c>
      <c r="E29" s="50" t="s">
        <v>135</v>
      </c>
      <c r="F29" s="51" t="s">
        <v>136</v>
      </c>
      <c r="G29" s="2">
        <v>1</v>
      </c>
      <c r="H29" s="2">
        <v>1</v>
      </c>
      <c r="I29" s="2">
        <v>1</v>
      </c>
      <c r="J29" s="11">
        <v>1</v>
      </c>
      <c r="K29" s="11">
        <v>0</v>
      </c>
      <c r="L29" s="11">
        <v>1</v>
      </c>
      <c r="M29" s="2">
        <v>1</v>
      </c>
      <c r="N29" s="2">
        <v>1</v>
      </c>
      <c r="O29" s="7">
        <f t="shared" si="0"/>
        <v>7</v>
      </c>
      <c r="P29" s="35">
        <f t="shared" si="1"/>
        <v>17.5</v>
      </c>
      <c r="Q29" s="34"/>
      <c r="R29" s="9">
        <v>17</v>
      </c>
      <c r="S29" s="67">
        <f t="shared" si="2"/>
        <v>25.5</v>
      </c>
      <c r="T29" s="8"/>
      <c r="U29" s="9">
        <v>14</v>
      </c>
      <c r="V29" s="35">
        <f t="shared" si="3"/>
        <v>28</v>
      </c>
      <c r="W29" s="10"/>
      <c r="X29" s="40">
        <f t="shared" si="4"/>
        <v>71</v>
      </c>
      <c r="Y29" s="41" t="str">
        <f t="shared" si="5"/>
        <v>B</v>
      </c>
    </row>
    <row r="30" spans="2:25">
      <c r="B30" s="49">
        <v>6</v>
      </c>
      <c r="C30" s="49"/>
      <c r="D30" s="49">
        <v>5253020118</v>
      </c>
      <c r="E30" s="50" t="s">
        <v>145</v>
      </c>
      <c r="F30" s="51" t="s">
        <v>146</v>
      </c>
      <c r="G30" s="2">
        <v>1</v>
      </c>
      <c r="H30" s="2">
        <v>1</v>
      </c>
      <c r="I30" s="2">
        <v>0</v>
      </c>
      <c r="J30" s="11">
        <v>1</v>
      </c>
      <c r="K30" s="11">
        <v>1</v>
      </c>
      <c r="L30" s="11">
        <v>1</v>
      </c>
      <c r="M30" s="2">
        <v>1</v>
      </c>
      <c r="N30" s="2">
        <v>1</v>
      </c>
      <c r="O30" s="7">
        <f t="shared" si="0"/>
        <v>7</v>
      </c>
      <c r="P30" s="35">
        <f t="shared" si="1"/>
        <v>17.5</v>
      </c>
      <c r="Q30" s="34"/>
      <c r="R30" s="9">
        <v>17</v>
      </c>
      <c r="S30" s="67">
        <f t="shared" si="2"/>
        <v>25.5</v>
      </c>
      <c r="T30" s="8"/>
      <c r="U30" s="9">
        <v>20</v>
      </c>
      <c r="V30" s="35">
        <f t="shared" si="3"/>
        <v>40</v>
      </c>
      <c r="W30" s="10"/>
      <c r="X30" s="40">
        <f t="shared" si="4"/>
        <v>83</v>
      </c>
      <c r="Y30" s="41" t="str">
        <f t="shared" si="5"/>
        <v>A</v>
      </c>
    </row>
    <row r="31" spans="2:25">
      <c r="B31" s="49">
        <v>6</v>
      </c>
      <c r="C31" s="49"/>
      <c r="D31" s="49">
        <v>5453020199</v>
      </c>
      <c r="E31" s="50" t="s">
        <v>155</v>
      </c>
      <c r="F31" s="51" t="s">
        <v>156</v>
      </c>
      <c r="G31" s="2">
        <v>0</v>
      </c>
      <c r="H31" s="2">
        <v>1</v>
      </c>
      <c r="I31" s="2">
        <v>1</v>
      </c>
      <c r="J31" s="11">
        <v>0</v>
      </c>
      <c r="K31" s="11">
        <v>1</v>
      </c>
      <c r="L31" s="11">
        <v>1</v>
      </c>
      <c r="M31" s="2">
        <v>1</v>
      </c>
      <c r="N31" s="2">
        <v>1</v>
      </c>
      <c r="O31" s="7">
        <f t="shared" si="0"/>
        <v>6</v>
      </c>
      <c r="P31" s="35">
        <f t="shared" si="1"/>
        <v>15</v>
      </c>
      <c r="Q31" s="34"/>
      <c r="R31" s="9">
        <v>17</v>
      </c>
      <c r="S31" s="67">
        <f t="shared" si="2"/>
        <v>25.5</v>
      </c>
      <c r="T31" s="8"/>
      <c r="U31" s="9">
        <v>17</v>
      </c>
      <c r="V31" s="35">
        <f t="shared" si="3"/>
        <v>34</v>
      </c>
      <c r="W31" s="10"/>
      <c r="X31" s="40">
        <f t="shared" si="4"/>
        <v>74.5</v>
      </c>
      <c r="Y31" s="41" t="str">
        <f t="shared" si="5"/>
        <v>B+</v>
      </c>
    </row>
    <row r="32" spans="2:25">
      <c r="B32" s="46">
        <v>7</v>
      </c>
      <c r="C32" s="46"/>
      <c r="D32" s="46">
        <v>5453020397</v>
      </c>
      <c r="E32" s="47" t="s">
        <v>43</v>
      </c>
      <c r="F32" s="48" t="s">
        <v>44</v>
      </c>
      <c r="G32" s="2">
        <v>1</v>
      </c>
      <c r="H32" s="2">
        <v>1</v>
      </c>
      <c r="I32" s="2">
        <v>0</v>
      </c>
      <c r="J32" s="11">
        <v>1</v>
      </c>
      <c r="K32" s="11">
        <v>0</v>
      </c>
      <c r="L32" s="11">
        <v>0</v>
      </c>
      <c r="M32" s="2">
        <v>1</v>
      </c>
      <c r="N32" s="2">
        <v>1</v>
      </c>
      <c r="O32" s="7">
        <f t="shared" si="0"/>
        <v>5</v>
      </c>
      <c r="P32" s="35">
        <f t="shared" si="1"/>
        <v>12.5</v>
      </c>
      <c r="Q32" s="34"/>
      <c r="R32" s="9">
        <v>10</v>
      </c>
      <c r="S32" s="67">
        <f t="shared" si="2"/>
        <v>15</v>
      </c>
      <c r="T32" s="8"/>
      <c r="U32" s="9">
        <v>14</v>
      </c>
      <c r="V32" s="35">
        <f t="shared" si="3"/>
        <v>28</v>
      </c>
      <c r="W32" s="10"/>
      <c r="X32" s="40">
        <f t="shared" si="4"/>
        <v>55.5</v>
      </c>
      <c r="Y32" s="41" t="str">
        <f t="shared" si="5"/>
        <v>D+</v>
      </c>
    </row>
    <row r="33" spans="2:25">
      <c r="B33" s="46">
        <v>7</v>
      </c>
      <c r="C33" s="46"/>
      <c r="D33" s="46">
        <v>5553020149</v>
      </c>
      <c r="E33" s="47" t="s">
        <v>79</v>
      </c>
      <c r="F33" s="48" t="s">
        <v>80</v>
      </c>
      <c r="G33" s="2">
        <v>1</v>
      </c>
      <c r="H33" s="2">
        <v>1</v>
      </c>
      <c r="I33" s="2">
        <v>1</v>
      </c>
      <c r="J33" s="11">
        <v>1</v>
      </c>
      <c r="K33" s="11">
        <v>1</v>
      </c>
      <c r="L33" s="11">
        <v>1</v>
      </c>
      <c r="M33" s="2">
        <v>1</v>
      </c>
      <c r="N33" s="2">
        <v>1</v>
      </c>
      <c r="O33" s="7">
        <f t="shared" si="0"/>
        <v>8</v>
      </c>
      <c r="P33" s="35">
        <f t="shared" si="1"/>
        <v>20</v>
      </c>
      <c r="Q33" s="34"/>
      <c r="R33" s="9">
        <v>10</v>
      </c>
      <c r="S33" s="67">
        <f t="shared" si="2"/>
        <v>15</v>
      </c>
      <c r="T33" s="8"/>
      <c r="U33" s="9">
        <v>8</v>
      </c>
      <c r="V33" s="35">
        <f t="shared" si="3"/>
        <v>16</v>
      </c>
      <c r="W33" s="10"/>
      <c r="X33" s="40">
        <f t="shared" si="4"/>
        <v>51</v>
      </c>
      <c r="Y33" s="41" t="str">
        <f t="shared" si="5"/>
        <v>D</v>
      </c>
    </row>
    <row r="34" spans="2:25">
      <c r="B34" s="46">
        <v>7</v>
      </c>
      <c r="C34" s="46"/>
      <c r="D34" s="46">
        <v>5453020306</v>
      </c>
      <c r="E34" s="47" t="s">
        <v>81</v>
      </c>
      <c r="F34" s="48" t="s">
        <v>82</v>
      </c>
      <c r="G34" s="2">
        <v>1</v>
      </c>
      <c r="H34" s="2">
        <v>1</v>
      </c>
      <c r="I34" s="2">
        <v>1</v>
      </c>
      <c r="J34" s="11">
        <v>1</v>
      </c>
      <c r="K34" s="11">
        <v>0</v>
      </c>
      <c r="L34" s="11">
        <v>1</v>
      </c>
      <c r="M34" s="2">
        <v>1</v>
      </c>
      <c r="N34" s="2">
        <v>1</v>
      </c>
      <c r="O34" s="7">
        <f t="shared" si="0"/>
        <v>7</v>
      </c>
      <c r="P34" s="35">
        <f t="shared" si="1"/>
        <v>17.5</v>
      </c>
      <c r="Q34" s="34"/>
      <c r="R34" s="9">
        <v>10</v>
      </c>
      <c r="S34" s="67">
        <f t="shared" si="2"/>
        <v>15</v>
      </c>
      <c r="T34" s="8"/>
      <c r="U34" s="9">
        <v>6</v>
      </c>
      <c r="V34" s="35">
        <f t="shared" si="3"/>
        <v>12</v>
      </c>
      <c r="W34" s="10"/>
      <c r="X34" s="40">
        <f t="shared" si="4"/>
        <v>44.5</v>
      </c>
      <c r="Y34" s="41" t="str">
        <f t="shared" si="5"/>
        <v>D</v>
      </c>
    </row>
    <row r="35" spans="2:25">
      <c r="B35" s="46">
        <v>7</v>
      </c>
      <c r="C35" s="46"/>
      <c r="D35" s="46">
        <v>5453520404</v>
      </c>
      <c r="E35" s="47" t="s">
        <v>83</v>
      </c>
      <c r="F35" s="48" t="s">
        <v>84</v>
      </c>
      <c r="G35" s="2">
        <v>1</v>
      </c>
      <c r="H35" s="2">
        <v>1</v>
      </c>
      <c r="I35" s="2">
        <v>1</v>
      </c>
      <c r="J35" s="11">
        <v>1</v>
      </c>
      <c r="K35" s="11">
        <v>1</v>
      </c>
      <c r="L35" s="11">
        <v>1</v>
      </c>
      <c r="M35" s="2">
        <v>1</v>
      </c>
      <c r="N35" s="2">
        <v>1</v>
      </c>
      <c r="O35" s="7">
        <f t="shared" si="0"/>
        <v>8</v>
      </c>
      <c r="P35" s="35">
        <f t="shared" si="1"/>
        <v>20</v>
      </c>
      <c r="Q35" s="34"/>
      <c r="R35" s="9">
        <v>10</v>
      </c>
      <c r="S35" s="67">
        <f t="shared" si="2"/>
        <v>15</v>
      </c>
      <c r="T35" s="8"/>
      <c r="U35" s="9">
        <v>16</v>
      </c>
      <c r="V35" s="35">
        <f t="shared" si="3"/>
        <v>32</v>
      </c>
      <c r="W35" s="10"/>
      <c r="X35" s="40">
        <f t="shared" si="4"/>
        <v>67</v>
      </c>
      <c r="Y35" s="41" t="str">
        <f t="shared" si="5"/>
        <v>C+</v>
      </c>
    </row>
    <row r="36" spans="2:25">
      <c r="B36" s="46">
        <v>7</v>
      </c>
      <c r="C36" s="46"/>
      <c r="D36" s="46">
        <v>5453020611</v>
      </c>
      <c r="E36" s="47" t="s">
        <v>153</v>
      </c>
      <c r="F36" s="48" t="s">
        <v>154</v>
      </c>
      <c r="G36" s="2">
        <v>0</v>
      </c>
      <c r="H36" s="2">
        <v>1</v>
      </c>
      <c r="I36" s="2">
        <v>0</v>
      </c>
      <c r="J36" s="11">
        <v>1</v>
      </c>
      <c r="K36" s="11">
        <v>1</v>
      </c>
      <c r="L36" s="11">
        <v>0</v>
      </c>
      <c r="M36" s="2">
        <v>1</v>
      </c>
      <c r="N36" s="2">
        <v>1</v>
      </c>
      <c r="O36" s="7">
        <f t="shared" si="0"/>
        <v>5</v>
      </c>
      <c r="P36" s="35">
        <f t="shared" si="1"/>
        <v>12.5</v>
      </c>
      <c r="Q36" s="34"/>
      <c r="R36" s="9">
        <v>10</v>
      </c>
      <c r="S36" s="67">
        <f t="shared" si="2"/>
        <v>15</v>
      </c>
      <c r="T36" s="8"/>
      <c r="U36" s="9">
        <v>9</v>
      </c>
      <c r="V36" s="35">
        <f t="shared" si="3"/>
        <v>18</v>
      </c>
      <c r="W36" s="10"/>
      <c r="X36" s="40">
        <f t="shared" si="4"/>
        <v>45.5</v>
      </c>
      <c r="Y36" s="41" t="str">
        <f t="shared" si="5"/>
        <v>D</v>
      </c>
    </row>
    <row r="37" spans="2:25">
      <c r="B37" s="46">
        <v>7</v>
      </c>
      <c r="C37" s="46"/>
      <c r="D37" s="46">
        <v>5453020876</v>
      </c>
      <c r="E37" s="47" t="s">
        <v>157</v>
      </c>
      <c r="F37" s="48" t="s">
        <v>158</v>
      </c>
      <c r="G37" s="2">
        <v>0</v>
      </c>
      <c r="H37" s="2">
        <v>1</v>
      </c>
      <c r="I37" s="2">
        <v>0</v>
      </c>
      <c r="J37" s="11">
        <v>1</v>
      </c>
      <c r="K37" s="11">
        <v>0</v>
      </c>
      <c r="L37" s="11">
        <v>1</v>
      </c>
      <c r="M37" s="2">
        <v>1</v>
      </c>
      <c r="N37" s="2">
        <v>1</v>
      </c>
      <c r="O37" s="7">
        <f t="shared" ref="O37:O64" si="6">SUM(G37:N37)</f>
        <v>5</v>
      </c>
      <c r="P37" s="35">
        <f t="shared" ref="P37:P64" si="7">O37/8*20</f>
        <v>12.5</v>
      </c>
      <c r="Q37" s="34"/>
      <c r="R37" s="9">
        <v>10</v>
      </c>
      <c r="S37" s="67">
        <f t="shared" ref="S37:S64" si="8">R37/20*30</f>
        <v>15</v>
      </c>
      <c r="T37" s="8"/>
      <c r="U37" s="9">
        <v>12</v>
      </c>
      <c r="V37" s="35">
        <f t="shared" ref="V37:V64" si="9">U37*2</f>
        <v>24</v>
      </c>
      <c r="W37" s="10"/>
      <c r="X37" s="40">
        <f t="shared" ref="X37:X64" si="10">P37+V37+S37</f>
        <v>51.5</v>
      </c>
      <c r="Y37" s="41" t="str">
        <f t="shared" ref="Y37:Y63" si="11">IF(X37&gt;=79.5,"A",IF(X37&gt;=74.5,"B+",IF(X37&gt;=69.5,"B",IF(X37&gt;=64.5,"C+",IF(X37&gt;=59.5,"C",IF(X37&gt;=54.5,"D+",IF(X37&gt;=44.5,"D",IF(X37&lt;44.5,"FAIL"))))))))</f>
        <v>D</v>
      </c>
    </row>
    <row r="38" spans="2:25">
      <c r="B38" s="49">
        <v>8</v>
      </c>
      <c r="C38" s="49"/>
      <c r="D38" s="49">
        <v>5753020022</v>
      </c>
      <c r="E38" s="50" t="s">
        <v>55</v>
      </c>
      <c r="F38" s="51" t="s">
        <v>56</v>
      </c>
      <c r="G38" s="2">
        <v>1</v>
      </c>
      <c r="H38" s="2">
        <v>1</v>
      </c>
      <c r="I38" s="2">
        <v>1</v>
      </c>
      <c r="J38" s="11">
        <v>0</v>
      </c>
      <c r="K38" s="11">
        <v>1</v>
      </c>
      <c r="L38" s="11">
        <v>1</v>
      </c>
      <c r="M38" s="2">
        <v>1</v>
      </c>
      <c r="N38" s="2">
        <v>1</v>
      </c>
      <c r="O38" s="7">
        <f t="shared" si="6"/>
        <v>7</v>
      </c>
      <c r="P38" s="35">
        <f t="shared" si="7"/>
        <v>17.5</v>
      </c>
      <c r="Q38" s="34"/>
      <c r="R38" s="9">
        <v>11.5</v>
      </c>
      <c r="S38" s="67">
        <f t="shared" si="8"/>
        <v>17.25</v>
      </c>
      <c r="T38" s="8"/>
      <c r="U38" s="9">
        <v>9</v>
      </c>
      <c r="V38" s="35">
        <f t="shared" si="9"/>
        <v>18</v>
      </c>
      <c r="W38" s="10"/>
      <c r="X38" s="40">
        <f t="shared" si="10"/>
        <v>52.75</v>
      </c>
      <c r="Y38" s="41" t="str">
        <f t="shared" si="11"/>
        <v>D</v>
      </c>
    </row>
    <row r="39" spans="2:25">
      <c r="B39" s="49">
        <v>8</v>
      </c>
      <c r="C39" s="49"/>
      <c r="D39" s="49">
        <v>5753020568</v>
      </c>
      <c r="E39" s="50" t="s">
        <v>57</v>
      </c>
      <c r="F39" s="51" t="s">
        <v>58</v>
      </c>
      <c r="G39" s="2">
        <v>1</v>
      </c>
      <c r="H39" s="2">
        <v>1</v>
      </c>
      <c r="I39" s="2">
        <v>1</v>
      </c>
      <c r="J39" s="11">
        <v>1</v>
      </c>
      <c r="K39" s="11">
        <v>1</v>
      </c>
      <c r="L39" s="11">
        <v>1</v>
      </c>
      <c r="M39" s="2">
        <v>1</v>
      </c>
      <c r="N39" s="2">
        <v>1</v>
      </c>
      <c r="O39" s="7">
        <f t="shared" si="6"/>
        <v>8</v>
      </c>
      <c r="P39" s="35">
        <f t="shared" si="7"/>
        <v>20</v>
      </c>
      <c r="Q39" s="34"/>
      <c r="R39" s="9">
        <v>11.5</v>
      </c>
      <c r="S39" s="67">
        <f t="shared" si="8"/>
        <v>17.25</v>
      </c>
      <c r="T39" s="8"/>
      <c r="U39" s="9">
        <v>16</v>
      </c>
      <c r="V39" s="35">
        <f t="shared" si="9"/>
        <v>32</v>
      </c>
      <c r="W39" s="10"/>
      <c r="X39" s="40">
        <f t="shared" si="10"/>
        <v>69.25</v>
      </c>
      <c r="Y39" s="41" t="str">
        <f t="shared" si="11"/>
        <v>C+</v>
      </c>
    </row>
    <row r="40" spans="2:25">
      <c r="B40" s="49">
        <v>8</v>
      </c>
      <c r="C40" s="49"/>
      <c r="D40" s="49">
        <v>5753020261</v>
      </c>
      <c r="E40" s="50" t="s">
        <v>59</v>
      </c>
      <c r="F40" s="51" t="s">
        <v>60</v>
      </c>
      <c r="G40" s="2">
        <v>1</v>
      </c>
      <c r="H40" s="2">
        <v>1</v>
      </c>
      <c r="I40" s="2">
        <v>1</v>
      </c>
      <c r="J40" s="11">
        <v>1</v>
      </c>
      <c r="K40" s="11">
        <v>1</v>
      </c>
      <c r="L40" s="11">
        <v>1</v>
      </c>
      <c r="M40" s="2">
        <v>1</v>
      </c>
      <c r="N40" s="2">
        <v>1</v>
      </c>
      <c r="O40" s="7">
        <f t="shared" si="6"/>
        <v>8</v>
      </c>
      <c r="P40" s="35">
        <f t="shared" si="7"/>
        <v>20</v>
      </c>
      <c r="Q40" s="34"/>
      <c r="R40" s="9">
        <v>11.5</v>
      </c>
      <c r="S40" s="67">
        <f t="shared" si="8"/>
        <v>17.25</v>
      </c>
      <c r="T40" s="8"/>
      <c r="U40" s="9">
        <v>19</v>
      </c>
      <c r="V40" s="35">
        <f t="shared" si="9"/>
        <v>38</v>
      </c>
      <c r="W40" s="10"/>
      <c r="X40" s="40">
        <f t="shared" si="10"/>
        <v>75.25</v>
      </c>
      <c r="Y40" s="41" t="str">
        <f t="shared" si="11"/>
        <v>B+</v>
      </c>
    </row>
    <row r="41" spans="2:25">
      <c r="B41" s="49">
        <v>8</v>
      </c>
      <c r="C41" s="49"/>
      <c r="D41" s="49">
        <v>5753020154</v>
      </c>
      <c r="E41" s="50" t="s">
        <v>61</v>
      </c>
      <c r="F41" s="51" t="s">
        <v>62</v>
      </c>
      <c r="G41" s="2">
        <v>1</v>
      </c>
      <c r="H41" s="53">
        <v>0</v>
      </c>
      <c r="I41" s="2">
        <v>1</v>
      </c>
      <c r="J41" s="11">
        <v>1</v>
      </c>
      <c r="K41" s="11">
        <v>1</v>
      </c>
      <c r="L41" s="11">
        <v>1</v>
      </c>
      <c r="M41" s="2">
        <v>1</v>
      </c>
      <c r="N41" s="2">
        <v>1</v>
      </c>
      <c r="O41" s="7">
        <f t="shared" si="6"/>
        <v>7</v>
      </c>
      <c r="P41" s="35">
        <f t="shared" si="7"/>
        <v>17.5</v>
      </c>
      <c r="Q41" s="34"/>
      <c r="R41" s="9">
        <v>11.5</v>
      </c>
      <c r="S41" s="67">
        <f t="shared" si="8"/>
        <v>17.25</v>
      </c>
      <c r="T41" s="8"/>
      <c r="U41" s="9">
        <v>21</v>
      </c>
      <c r="V41" s="35">
        <f t="shared" si="9"/>
        <v>42</v>
      </c>
      <c r="W41" s="10"/>
      <c r="X41" s="40">
        <f t="shared" si="10"/>
        <v>76.75</v>
      </c>
      <c r="Y41" s="41" t="str">
        <f t="shared" si="11"/>
        <v>B+</v>
      </c>
    </row>
    <row r="42" spans="2:25">
      <c r="B42" s="49">
        <v>8</v>
      </c>
      <c r="C42" s="49"/>
      <c r="D42" s="49">
        <v>5753020493</v>
      </c>
      <c r="E42" s="50" t="s">
        <v>125</v>
      </c>
      <c r="F42" s="51" t="s">
        <v>126</v>
      </c>
      <c r="G42" s="2">
        <v>1</v>
      </c>
      <c r="H42" s="2">
        <v>0</v>
      </c>
      <c r="I42" s="2">
        <v>1</v>
      </c>
      <c r="J42" s="11">
        <v>1</v>
      </c>
      <c r="K42" s="11">
        <v>1</v>
      </c>
      <c r="L42" s="11">
        <v>1</v>
      </c>
      <c r="M42" s="2">
        <v>1</v>
      </c>
      <c r="N42" s="2">
        <v>1</v>
      </c>
      <c r="O42" s="7">
        <f t="shared" si="6"/>
        <v>7</v>
      </c>
      <c r="P42" s="35">
        <f t="shared" si="7"/>
        <v>17.5</v>
      </c>
      <c r="Q42" s="34"/>
      <c r="R42" s="9">
        <v>11.5</v>
      </c>
      <c r="S42" s="67">
        <f t="shared" si="8"/>
        <v>17.25</v>
      </c>
      <c r="T42" s="8"/>
      <c r="U42" s="9">
        <v>20</v>
      </c>
      <c r="V42" s="35">
        <f t="shared" si="9"/>
        <v>40</v>
      </c>
      <c r="W42" s="10"/>
      <c r="X42" s="40">
        <f t="shared" si="10"/>
        <v>74.75</v>
      </c>
      <c r="Y42" s="41" t="str">
        <f t="shared" si="11"/>
        <v>B+</v>
      </c>
    </row>
    <row r="43" spans="2:25">
      <c r="B43" s="46">
        <v>9</v>
      </c>
      <c r="C43" s="46"/>
      <c r="D43" s="46">
        <v>5753020576</v>
      </c>
      <c r="E43" s="47" t="s">
        <v>127</v>
      </c>
      <c r="F43" s="48" t="s">
        <v>128</v>
      </c>
      <c r="G43" s="2">
        <v>1</v>
      </c>
      <c r="H43" s="2">
        <v>0</v>
      </c>
      <c r="I43" s="2">
        <v>0</v>
      </c>
      <c r="J43" s="11">
        <v>1</v>
      </c>
      <c r="K43" s="11">
        <v>1</v>
      </c>
      <c r="L43" s="11">
        <v>1</v>
      </c>
      <c r="M43" s="2">
        <v>1</v>
      </c>
      <c r="N43" s="2">
        <v>1</v>
      </c>
      <c r="O43" s="7">
        <f t="shared" si="6"/>
        <v>6</v>
      </c>
      <c r="P43" s="35">
        <f t="shared" si="7"/>
        <v>15</v>
      </c>
      <c r="Q43" s="34"/>
      <c r="R43" s="9">
        <v>17.5</v>
      </c>
      <c r="S43" s="67">
        <f t="shared" si="8"/>
        <v>26.25</v>
      </c>
      <c r="T43" s="8"/>
      <c r="U43" s="9">
        <v>20</v>
      </c>
      <c r="V43" s="35">
        <f t="shared" si="9"/>
        <v>40</v>
      </c>
      <c r="W43" s="10"/>
      <c r="X43" s="40">
        <f t="shared" si="10"/>
        <v>81.25</v>
      </c>
      <c r="Y43" s="41" t="str">
        <f t="shared" si="11"/>
        <v>A</v>
      </c>
    </row>
    <row r="44" spans="2:25">
      <c r="B44" s="46">
        <v>9</v>
      </c>
      <c r="C44" s="46"/>
      <c r="D44" s="46">
        <v>5753020477</v>
      </c>
      <c r="E44" s="47" t="s">
        <v>129</v>
      </c>
      <c r="F44" s="48" t="s">
        <v>130</v>
      </c>
      <c r="G44" s="2">
        <v>1</v>
      </c>
      <c r="H44" s="53"/>
      <c r="I44" s="2">
        <v>1</v>
      </c>
      <c r="J44" s="11">
        <v>1</v>
      </c>
      <c r="K44" s="11">
        <v>1</v>
      </c>
      <c r="L44" s="11">
        <v>1</v>
      </c>
      <c r="M44" s="2">
        <v>1</v>
      </c>
      <c r="N44" s="2">
        <v>1</v>
      </c>
      <c r="O44" s="7">
        <f t="shared" si="6"/>
        <v>7</v>
      </c>
      <c r="P44" s="35">
        <f t="shared" si="7"/>
        <v>17.5</v>
      </c>
      <c r="Q44" s="34"/>
      <c r="R44" s="9">
        <v>17.5</v>
      </c>
      <c r="S44" s="67">
        <f t="shared" si="8"/>
        <v>26.25</v>
      </c>
      <c r="T44" s="8"/>
      <c r="U44" s="9">
        <v>19</v>
      </c>
      <c r="V44" s="35">
        <f t="shared" si="9"/>
        <v>38</v>
      </c>
      <c r="W44" s="10"/>
      <c r="X44" s="40">
        <f t="shared" si="10"/>
        <v>81.75</v>
      </c>
      <c r="Y44" s="41" t="str">
        <f t="shared" si="11"/>
        <v>A</v>
      </c>
    </row>
    <row r="45" spans="2:25">
      <c r="B45" s="46">
        <v>9</v>
      </c>
      <c r="C45" s="46"/>
      <c r="D45" s="46">
        <v>5753020246</v>
      </c>
      <c r="E45" s="47" t="s">
        <v>131</v>
      </c>
      <c r="F45" s="48" t="s">
        <v>132</v>
      </c>
      <c r="G45" s="2">
        <v>1</v>
      </c>
      <c r="H45" s="2">
        <v>1</v>
      </c>
      <c r="I45" s="2">
        <v>1</v>
      </c>
      <c r="J45" s="11">
        <v>1</v>
      </c>
      <c r="K45" s="11">
        <v>1</v>
      </c>
      <c r="L45" s="11">
        <v>1</v>
      </c>
      <c r="M45" s="2">
        <v>1</v>
      </c>
      <c r="N45" s="2">
        <v>1</v>
      </c>
      <c r="O45" s="7">
        <f t="shared" si="6"/>
        <v>8</v>
      </c>
      <c r="P45" s="35">
        <f t="shared" si="7"/>
        <v>20</v>
      </c>
      <c r="Q45" s="34"/>
      <c r="R45" s="9">
        <v>17.5</v>
      </c>
      <c r="S45" s="67">
        <f t="shared" si="8"/>
        <v>26.25</v>
      </c>
      <c r="T45" s="8"/>
      <c r="U45" s="9">
        <v>25</v>
      </c>
      <c r="V45" s="35">
        <f t="shared" si="9"/>
        <v>50</v>
      </c>
      <c r="W45" s="10"/>
      <c r="X45" s="40">
        <f t="shared" si="10"/>
        <v>96.25</v>
      </c>
      <c r="Y45" s="41" t="str">
        <f t="shared" si="11"/>
        <v>A</v>
      </c>
    </row>
    <row r="46" spans="2:25">
      <c r="B46" s="46">
        <v>9</v>
      </c>
      <c r="C46" s="46"/>
      <c r="D46" s="46">
        <v>5753020501</v>
      </c>
      <c r="E46" s="47" t="s">
        <v>133</v>
      </c>
      <c r="F46" s="48" t="s">
        <v>134</v>
      </c>
      <c r="G46" s="2">
        <v>1</v>
      </c>
      <c r="H46" s="2">
        <v>1</v>
      </c>
      <c r="I46" s="2">
        <v>1</v>
      </c>
      <c r="J46" s="11">
        <v>1</v>
      </c>
      <c r="K46" s="11">
        <v>1</v>
      </c>
      <c r="L46" s="11">
        <v>1</v>
      </c>
      <c r="M46" s="2">
        <v>1</v>
      </c>
      <c r="N46" s="2">
        <v>1</v>
      </c>
      <c r="O46" s="7">
        <f t="shared" si="6"/>
        <v>8</v>
      </c>
      <c r="P46" s="35">
        <f t="shared" si="7"/>
        <v>20</v>
      </c>
      <c r="Q46" s="34"/>
      <c r="R46" s="9">
        <v>17.5</v>
      </c>
      <c r="S46" s="67">
        <f t="shared" si="8"/>
        <v>26.25</v>
      </c>
      <c r="T46" s="8"/>
      <c r="U46" s="9">
        <v>24</v>
      </c>
      <c r="V46" s="35">
        <f t="shared" si="9"/>
        <v>48</v>
      </c>
      <c r="W46" s="10"/>
      <c r="X46" s="40">
        <f t="shared" si="10"/>
        <v>94.25</v>
      </c>
      <c r="Y46" s="41" t="str">
        <f t="shared" si="11"/>
        <v>A</v>
      </c>
    </row>
    <row r="47" spans="2:25">
      <c r="B47" s="46">
        <v>9</v>
      </c>
      <c r="C47" s="46"/>
      <c r="D47" s="46">
        <v>5753020113</v>
      </c>
      <c r="E47" s="47" t="s">
        <v>139</v>
      </c>
      <c r="F47" s="48" t="s">
        <v>140</v>
      </c>
      <c r="G47" s="2">
        <v>1</v>
      </c>
      <c r="H47" s="2">
        <v>1</v>
      </c>
      <c r="I47" s="2">
        <v>1</v>
      </c>
      <c r="J47" s="11">
        <v>0</v>
      </c>
      <c r="K47" s="11">
        <v>1</v>
      </c>
      <c r="L47" s="11">
        <v>1</v>
      </c>
      <c r="M47" s="2">
        <v>1</v>
      </c>
      <c r="N47" s="2">
        <v>1</v>
      </c>
      <c r="O47" s="7">
        <f t="shared" si="6"/>
        <v>7</v>
      </c>
      <c r="P47" s="35">
        <f t="shared" si="7"/>
        <v>17.5</v>
      </c>
      <c r="Q47" s="34"/>
      <c r="R47" s="9">
        <v>17.5</v>
      </c>
      <c r="S47" s="67">
        <f t="shared" si="8"/>
        <v>26.25</v>
      </c>
      <c r="T47" s="8"/>
      <c r="U47" s="9">
        <v>21</v>
      </c>
      <c r="V47" s="35">
        <f t="shared" si="9"/>
        <v>42</v>
      </c>
      <c r="W47" s="10"/>
      <c r="X47" s="40">
        <f t="shared" si="10"/>
        <v>85.75</v>
      </c>
      <c r="Y47" s="41" t="str">
        <f t="shared" si="11"/>
        <v>A</v>
      </c>
    </row>
    <row r="48" spans="2:25">
      <c r="B48" s="49">
        <v>10</v>
      </c>
      <c r="C48" s="49"/>
      <c r="D48" s="49">
        <v>5653021013</v>
      </c>
      <c r="E48" s="50" t="s">
        <v>121</v>
      </c>
      <c r="F48" s="51" t="s">
        <v>122</v>
      </c>
      <c r="G48" s="2">
        <v>1</v>
      </c>
      <c r="H48" s="2">
        <v>1</v>
      </c>
      <c r="I48" s="2">
        <v>1</v>
      </c>
      <c r="J48" s="11">
        <v>1</v>
      </c>
      <c r="K48" s="11">
        <v>1</v>
      </c>
      <c r="L48" s="11">
        <v>1</v>
      </c>
      <c r="M48" s="2">
        <v>1</v>
      </c>
      <c r="N48" s="2">
        <v>1</v>
      </c>
      <c r="O48" s="7">
        <f t="shared" si="6"/>
        <v>8</v>
      </c>
      <c r="P48" s="35">
        <f t="shared" si="7"/>
        <v>20</v>
      </c>
      <c r="Q48" s="34"/>
      <c r="R48" s="9">
        <v>19</v>
      </c>
      <c r="S48" s="67">
        <f t="shared" si="8"/>
        <v>28.5</v>
      </c>
      <c r="T48" s="8"/>
      <c r="U48" s="9">
        <v>16</v>
      </c>
      <c r="V48" s="35">
        <f t="shared" si="9"/>
        <v>32</v>
      </c>
      <c r="W48" s="10"/>
      <c r="X48" s="40">
        <f t="shared" si="10"/>
        <v>80.5</v>
      </c>
      <c r="Y48" s="41" t="str">
        <f t="shared" si="11"/>
        <v>A</v>
      </c>
    </row>
    <row r="49" spans="2:26">
      <c r="B49" s="49">
        <v>10</v>
      </c>
      <c r="C49" s="49"/>
      <c r="D49" s="49">
        <v>5653500099</v>
      </c>
      <c r="E49" s="50" t="s">
        <v>123</v>
      </c>
      <c r="F49" s="51" t="s">
        <v>124</v>
      </c>
      <c r="G49" s="2">
        <v>1</v>
      </c>
      <c r="H49" s="2">
        <v>1</v>
      </c>
      <c r="I49" s="2">
        <v>1</v>
      </c>
      <c r="J49" s="11">
        <v>1</v>
      </c>
      <c r="K49" s="11">
        <v>1</v>
      </c>
      <c r="L49" s="11">
        <v>1</v>
      </c>
      <c r="M49" s="2">
        <v>1</v>
      </c>
      <c r="N49" s="2">
        <v>1</v>
      </c>
      <c r="O49" s="7">
        <f t="shared" si="6"/>
        <v>8</v>
      </c>
      <c r="P49" s="35">
        <f t="shared" si="7"/>
        <v>20</v>
      </c>
      <c r="Q49" s="34"/>
      <c r="R49" s="9">
        <v>19</v>
      </c>
      <c r="S49" s="67">
        <f t="shared" si="8"/>
        <v>28.5</v>
      </c>
      <c r="T49" s="8"/>
      <c r="U49" s="9">
        <v>22</v>
      </c>
      <c r="V49" s="35">
        <f t="shared" si="9"/>
        <v>44</v>
      </c>
      <c r="W49" s="10"/>
      <c r="X49" s="40">
        <f t="shared" si="10"/>
        <v>92.5</v>
      </c>
      <c r="Y49" s="41" t="str">
        <f t="shared" si="11"/>
        <v>A</v>
      </c>
    </row>
    <row r="50" spans="2:26">
      <c r="B50" s="49">
        <v>10</v>
      </c>
      <c r="C50" s="49"/>
      <c r="D50" s="49">
        <v>5753020030</v>
      </c>
      <c r="E50" s="50" t="s">
        <v>141</v>
      </c>
      <c r="F50" s="51" t="s">
        <v>142</v>
      </c>
      <c r="G50" s="2">
        <v>1</v>
      </c>
      <c r="H50" s="2">
        <v>1</v>
      </c>
      <c r="I50" s="2">
        <v>1</v>
      </c>
      <c r="J50" s="11">
        <v>1</v>
      </c>
      <c r="K50" s="11">
        <v>1</v>
      </c>
      <c r="L50" s="11">
        <v>1</v>
      </c>
      <c r="M50" s="2">
        <v>1</v>
      </c>
      <c r="N50" s="2">
        <v>1</v>
      </c>
      <c r="O50" s="7">
        <f t="shared" si="6"/>
        <v>8</v>
      </c>
      <c r="P50" s="35">
        <f t="shared" si="7"/>
        <v>20</v>
      </c>
      <c r="Q50" s="34"/>
      <c r="R50" s="9">
        <v>19</v>
      </c>
      <c r="S50" s="67">
        <f t="shared" si="8"/>
        <v>28.5</v>
      </c>
      <c r="T50" s="8"/>
      <c r="U50" s="9">
        <v>17</v>
      </c>
      <c r="V50" s="35">
        <f t="shared" si="9"/>
        <v>34</v>
      </c>
      <c r="W50" s="10"/>
      <c r="X50" s="40">
        <f t="shared" si="10"/>
        <v>82.5</v>
      </c>
      <c r="Y50" s="41" t="str">
        <f t="shared" si="11"/>
        <v>A</v>
      </c>
    </row>
    <row r="51" spans="2:26">
      <c r="B51" s="49">
        <v>10</v>
      </c>
      <c r="C51" s="49"/>
      <c r="D51" s="49">
        <v>5753020360</v>
      </c>
      <c r="E51" s="50" t="s">
        <v>143</v>
      </c>
      <c r="F51" s="51" t="s">
        <v>144</v>
      </c>
      <c r="G51" s="2">
        <v>1</v>
      </c>
      <c r="H51" s="2">
        <v>1</v>
      </c>
      <c r="I51" s="2">
        <v>1</v>
      </c>
      <c r="J51" s="11">
        <v>1</v>
      </c>
      <c r="K51" s="11">
        <v>1</v>
      </c>
      <c r="L51" s="11">
        <v>1</v>
      </c>
      <c r="M51" s="2">
        <v>1</v>
      </c>
      <c r="N51" s="2">
        <v>1</v>
      </c>
      <c r="O51" s="7">
        <f t="shared" si="6"/>
        <v>8</v>
      </c>
      <c r="P51" s="35">
        <f t="shared" si="7"/>
        <v>20</v>
      </c>
      <c r="Q51" s="34"/>
      <c r="R51" s="9">
        <v>19</v>
      </c>
      <c r="S51" s="67">
        <f t="shared" si="8"/>
        <v>28.5</v>
      </c>
      <c r="T51" s="8"/>
      <c r="U51" s="9">
        <v>25</v>
      </c>
      <c r="V51" s="35">
        <f t="shared" si="9"/>
        <v>50</v>
      </c>
      <c r="W51" s="10"/>
      <c r="X51" s="40">
        <f t="shared" si="10"/>
        <v>98.5</v>
      </c>
      <c r="Y51" s="41" t="str">
        <f t="shared" si="11"/>
        <v>A</v>
      </c>
    </row>
    <row r="52" spans="2:26">
      <c r="B52" s="46">
        <v>11</v>
      </c>
      <c r="C52" s="46"/>
      <c r="D52" s="46"/>
      <c r="E52" s="47" t="s">
        <v>49</v>
      </c>
      <c r="F52" s="48" t="s">
        <v>50</v>
      </c>
      <c r="G52" s="2">
        <v>1</v>
      </c>
      <c r="H52" s="2">
        <v>0</v>
      </c>
      <c r="I52" s="2">
        <v>0</v>
      </c>
      <c r="J52" s="11">
        <v>0</v>
      </c>
      <c r="K52" s="11">
        <v>0</v>
      </c>
      <c r="L52" s="11">
        <v>0</v>
      </c>
      <c r="M52" s="2">
        <v>1</v>
      </c>
      <c r="N52" s="2">
        <v>1</v>
      </c>
      <c r="O52" s="7">
        <f t="shared" si="6"/>
        <v>3</v>
      </c>
      <c r="P52" s="35">
        <f t="shared" si="7"/>
        <v>7.5</v>
      </c>
      <c r="Q52" s="34"/>
      <c r="R52" s="9">
        <v>16.5</v>
      </c>
      <c r="S52" s="67">
        <f t="shared" si="8"/>
        <v>24.75</v>
      </c>
      <c r="T52" s="8"/>
      <c r="U52" s="9">
        <v>10</v>
      </c>
      <c r="V52" s="35">
        <f t="shared" si="9"/>
        <v>20</v>
      </c>
      <c r="W52" s="10"/>
      <c r="X52" s="40">
        <f t="shared" si="10"/>
        <v>52.25</v>
      </c>
      <c r="Y52" s="41" t="str">
        <f t="shared" si="11"/>
        <v>D</v>
      </c>
    </row>
    <row r="53" spans="2:26">
      <c r="B53" s="46">
        <v>11</v>
      </c>
      <c r="C53" s="46"/>
      <c r="D53" s="46">
        <v>5753020147</v>
      </c>
      <c r="E53" s="47" t="s">
        <v>51</v>
      </c>
      <c r="F53" s="48" t="s">
        <v>52</v>
      </c>
      <c r="G53" s="2">
        <v>1</v>
      </c>
      <c r="H53" s="2">
        <v>1</v>
      </c>
      <c r="I53" s="2">
        <v>1</v>
      </c>
      <c r="J53" s="11">
        <v>1</v>
      </c>
      <c r="K53" s="11">
        <v>1</v>
      </c>
      <c r="L53" s="11">
        <v>0</v>
      </c>
      <c r="M53" s="2">
        <v>1</v>
      </c>
      <c r="N53" s="2">
        <v>1</v>
      </c>
      <c r="O53" s="7">
        <f t="shared" si="6"/>
        <v>7</v>
      </c>
      <c r="P53" s="35">
        <f t="shared" si="7"/>
        <v>17.5</v>
      </c>
      <c r="Q53" s="34"/>
      <c r="R53" s="9">
        <v>16.5</v>
      </c>
      <c r="S53" s="67">
        <f t="shared" si="8"/>
        <v>24.75</v>
      </c>
      <c r="T53" s="8"/>
      <c r="U53" s="9">
        <v>23</v>
      </c>
      <c r="V53" s="35">
        <f t="shared" si="9"/>
        <v>46</v>
      </c>
      <c r="W53" s="10"/>
      <c r="X53" s="40">
        <f t="shared" si="10"/>
        <v>88.25</v>
      </c>
      <c r="Y53" s="41" t="str">
        <f t="shared" si="11"/>
        <v>A</v>
      </c>
    </row>
    <row r="54" spans="2:26">
      <c r="B54" s="46">
        <v>11</v>
      </c>
      <c r="C54" s="46"/>
      <c r="D54" s="46">
        <v>5753020204</v>
      </c>
      <c r="E54" s="47" t="s">
        <v>63</v>
      </c>
      <c r="F54" s="48" t="s">
        <v>64</v>
      </c>
      <c r="G54" s="2">
        <v>1</v>
      </c>
      <c r="H54" s="2">
        <v>0</v>
      </c>
      <c r="I54" s="2">
        <v>1</v>
      </c>
      <c r="J54" s="11">
        <v>0</v>
      </c>
      <c r="K54" s="11">
        <v>0</v>
      </c>
      <c r="L54" s="11">
        <v>1</v>
      </c>
      <c r="M54" s="2">
        <v>1</v>
      </c>
      <c r="N54" s="2">
        <v>1</v>
      </c>
      <c r="O54" s="7">
        <f t="shared" si="6"/>
        <v>5</v>
      </c>
      <c r="P54" s="35">
        <f t="shared" si="7"/>
        <v>12.5</v>
      </c>
      <c r="Q54" s="34"/>
      <c r="R54" s="9">
        <v>16.5</v>
      </c>
      <c r="S54" s="67">
        <f t="shared" si="8"/>
        <v>24.75</v>
      </c>
      <c r="T54" s="8"/>
      <c r="U54" s="9">
        <v>16</v>
      </c>
      <c r="V54" s="35">
        <f t="shared" si="9"/>
        <v>32</v>
      </c>
      <c r="W54" s="10"/>
      <c r="X54" s="40">
        <f t="shared" si="10"/>
        <v>69.25</v>
      </c>
      <c r="Y54" s="41" t="str">
        <f t="shared" si="11"/>
        <v>C+</v>
      </c>
    </row>
    <row r="55" spans="2:26">
      <c r="B55" s="46">
        <v>11</v>
      </c>
      <c r="C55" s="46"/>
      <c r="D55" s="46">
        <v>5753020543</v>
      </c>
      <c r="E55" s="47" t="s">
        <v>65</v>
      </c>
      <c r="F55" s="48" t="s">
        <v>66</v>
      </c>
      <c r="G55" s="2">
        <v>1</v>
      </c>
      <c r="H55" s="2">
        <v>1</v>
      </c>
      <c r="I55" s="2">
        <v>1</v>
      </c>
      <c r="J55" s="11">
        <v>1</v>
      </c>
      <c r="K55" s="11">
        <v>1</v>
      </c>
      <c r="L55" s="11">
        <v>1</v>
      </c>
      <c r="M55" s="2">
        <v>1</v>
      </c>
      <c r="N55" s="2">
        <v>1</v>
      </c>
      <c r="O55" s="7">
        <f t="shared" si="6"/>
        <v>8</v>
      </c>
      <c r="P55" s="35">
        <f t="shared" si="7"/>
        <v>20</v>
      </c>
      <c r="Q55" s="34"/>
      <c r="R55" s="9">
        <v>16.5</v>
      </c>
      <c r="S55" s="67">
        <f t="shared" si="8"/>
        <v>24.75</v>
      </c>
      <c r="T55" s="8"/>
      <c r="U55" s="9">
        <v>18</v>
      </c>
      <c r="V55" s="35">
        <f t="shared" si="9"/>
        <v>36</v>
      </c>
      <c r="W55" s="10"/>
      <c r="X55" s="40">
        <f t="shared" si="10"/>
        <v>80.75</v>
      </c>
      <c r="Y55" s="41" t="str">
        <f t="shared" si="11"/>
        <v>A</v>
      </c>
    </row>
    <row r="56" spans="2:26">
      <c r="B56" s="46">
        <v>11</v>
      </c>
      <c r="C56" s="46"/>
      <c r="D56" s="46">
        <v>5753020253</v>
      </c>
      <c r="E56" s="47" t="s">
        <v>67</v>
      </c>
      <c r="F56" s="48" t="s">
        <v>68</v>
      </c>
      <c r="G56" s="2">
        <v>1</v>
      </c>
      <c r="H56" s="2">
        <v>1</v>
      </c>
      <c r="I56" s="2">
        <v>1</v>
      </c>
      <c r="J56" s="11">
        <v>1</v>
      </c>
      <c r="K56" s="11">
        <v>1</v>
      </c>
      <c r="L56" s="11">
        <v>1</v>
      </c>
      <c r="M56" s="2">
        <v>1</v>
      </c>
      <c r="N56" s="2">
        <v>1</v>
      </c>
      <c r="O56" s="7">
        <f t="shared" si="6"/>
        <v>8</v>
      </c>
      <c r="P56" s="35">
        <f t="shared" si="7"/>
        <v>20</v>
      </c>
      <c r="Q56" s="34"/>
      <c r="R56" s="9">
        <v>16.5</v>
      </c>
      <c r="S56" s="67">
        <f t="shared" si="8"/>
        <v>24.75</v>
      </c>
      <c r="T56" s="8"/>
      <c r="U56" s="9">
        <v>21</v>
      </c>
      <c r="V56" s="35">
        <f t="shared" si="9"/>
        <v>42</v>
      </c>
      <c r="W56" s="10"/>
      <c r="X56" s="40">
        <f t="shared" si="10"/>
        <v>86.75</v>
      </c>
      <c r="Y56" s="41" t="str">
        <f t="shared" si="11"/>
        <v>A</v>
      </c>
    </row>
    <row r="57" spans="2:26">
      <c r="B57" s="49">
        <v>12</v>
      </c>
      <c r="C57" s="49"/>
      <c r="D57" s="49">
        <v>5653020858</v>
      </c>
      <c r="E57" s="50" t="s">
        <v>75</v>
      </c>
      <c r="F57" s="51" t="s">
        <v>76</v>
      </c>
      <c r="G57" s="2">
        <v>1</v>
      </c>
      <c r="H57" s="2">
        <v>1</v>
      </c>
      <c r="I57" s="2">
        <v>1</v>
      </c>
      <c r="J57" s="11">
        <v>1</v>
      </c>
      <c r="K57" s="11">
        <v>1</v>
      </c>
      <c r="L57" s="11">
        <v>1</v>
      </c>
      <c r="M57" s="2">
        <v>1</v>
      </c>
      <c r="N57" s="2">
        <v>1</v>
      </c>
      <c r="O57" s="7">
        <f t="shared" si="6"/>
        <v>8</v>
      </c>
      <c r="P57" s="35">
        <f t="shared" si="7"/>
        <v>20</v>
      </c>
      <c r="Q57" s="34"/>
      <c r="R57" s="9">
        <v>4</v>
      </c>
      <c r="S57" s="67">
        <f t="shared" si="8"/>
        <v>6</v>
      </c>
      <c r="T57" s="8"/>
      <c r="U57" s="9">
        <v>9</v>
      </c>
      <c r="V57" s="35">
        <f t="shared" si="9"/>
        <v>18</v>
      </c>
      <c r="W57" s="10"/>
      <c r="X57" s="40">
        <f t="shared" si="10"/>
        <v>44</v>
      </c>
      <c r="Y57" s="41" t="str">
        <f t="shared" si="11"/>
        <v>FAIL</v>
      </c>
    </row>
    <row r="58" spans="2:26">
      <c r="B58" s="49">
        <v>12</v>
      </c>
      <c r="C58" s="49"/>
      <c r="D58" s="49">
        <v>5453010323</v>
      </c>
      <c r="E58" s="50" t="s">
        <v>137</v>
      </c>
      <c r="F58" s="51" t="s">
        <v>138</v>
      </c>
      <c r="G58" s="2">
        <v>1</v>
      </c>
      <c r="H58" s="2">
        <v>0</v>
      </c>
      <c r="I58" s="2">
        <v>0</v>
      </c>
      <c r="J58" s="11">
        <v>1</v>
      </c>
      <c r="K58" s="11">
        <v>0</v>
      </c>
      <c r="L58" s="11">
        <v>0</v>
      </c>
      <c r="M58" s="2">
        <v>1</v>
      </c>
      <c r="N58" s="2">
        <v>1</v>
      </c>
      <c r="O58" s="7">
        <f t="shared" si="6"/>
        <v>4</v>
      </c>
      <c r="P58" s="35">
        <f t="shared" si="7"/>
        <v>10</v>
      </c>
      <c r="Q58" s="34"/>
      <c r="R58" s="9">
        <v>4</v>
      </c>
      <c r="S58" s="67">
        <f t="shared" si="8"/>
        <v>6</v>
      </c>
      <c r="T58" s="8"/>
      <c r="U58" s="9">
        <v>7</v>
      </c>
      <c r="V58" s="35">
        <f t="shared" si="9"/>
        <v>14</v>
      </c>
      <c r="W58" s="10"/>
      <c r="X58" s="40">
        <f t="shared" si="10"/>
        <v>30</v>
      </c>
      <c r="Y58" s="41" t="str">
        <f t="shared" si="11"/>
        <v>FAIL</v>
      </c>
    </row>
    <row r="59" spans="2:26">
      <c r="B59" s="46">
        <v>13</v>
      </c>
      <c r="C59" s="46"/>
      <c r="D59" s="46">
        <v>5753020287</v>
      </c>
      <c r="E59" s="47" t="s">
        <v>69</v>
      </c>
      <c r="F59" s="48" t="s">
        <v>70</v>
      </c>
      <c r="G59" s="2">
        <v>1</v>
      </c>
      <c r="H59" s="2">
        <v>1</v>
      </c>
      <c r="I59" s="2">
        <v>1</v>
      </c>
      <c r="J59" s="11">
        <v>1</v>
      </c>
      <c r="K59" s="11">
        <v>1</v>
      </c>
      <c r="L59" s="11">
        <v>1</v>
      </c>
      <c r="M59" s="2">
        <v>1</v>
      </c>
      <c r="N59" s="2">
        <v>1</v>
      </c>
      <c r="O59" s="7">
        <f t="shared" si="6"/>
        <v>8</v>
      </c>
      <c r="P59" s="35">
        <f t="shared" si="7"/>
        <v>20</v>
      </c>
      <c r="Q59" s="34"/>
      <c r="R59" s="9">
        <v>14</v>
      </c>
      <c r="S59" s="67">
        <f t="shared" si="8"/>
        <v>21</v>
      </c>
      <c r="T59" s="8"/>
      <c r="U59" s="9">
        <v>19</v>
      </c>
      <c r="V59" s="35">
        <f t="shared" si="9"/>
        <v>38</v>
      </c>
      <c r="W59" s="10"/>
      <c r="X59" s="40">
        <f t="shared" si="10"/>
        <v>79</v>
      </c>
      <c r="Y59" s="41" t="str">
        <f t="shared" si="11"/>
        <v>B+</v>
      </c>
    </row>
    <row r="60" spans="2:26">
      <c r="B60" s="46">
        <v>13</v>
      </c>
      <c r="C60" s="46"/>
      <c r="D60" s="46">
        <v>5753020188</v>
      </c>
      <c r="E60" s="47" t="s">
        <v>147</v>
      </c>
      <c r="F60" s="48" t="s">
        <v>148</v>
      </c>
      <c r="G60" s="2">
        <v>1</v>
      </c>
      <c r="H60" s="2">
        <v>1</v>
      </c>
      <c r="I60" s="2">
        <v>1</v>
      </c>
      <c r="J60" s="11">
        <v>0</v>
      </c>
      <c r="K60" s="11">
        <v>1</v>
      </c>
      <c r="L60" s="11">
        <v>1</v>
      </c>
      <c r="M60" s="2">
        <v>1</v>
      </c>
      <c r="N60" s="2">
        <v>1</v>
      </c>
      <c r="O60" s="7">
        <f t="shared" si="6"/>
        <v>7</v>
      </c>
      <c r="P60" s="35">
        <f t="shared" si="7"/>
        <v>17.5</v>
      </c>
      <c r="Q60" s="34"/>
      <c r="R60" s="9">
        <v>14</v>
      </c>
      <c r="S60" s="67">
        <f t="shared" si="8"/>
        <v>21</v>
      </c>
      <c r="T60" s="8"/>
      <c r="U60" s="9">
        <v>17</v>
      </c>
      <c r="V60" s="35">
        <f t="shared" si="9"/>
        <v>34</v>
      </c>
      <c r="W60" s="10"/>
      <c r="X60" s="40">
        <f t="shared" si="10"/>
        <v>72.5</v>
      </c>
      <c r="Y60" s="41" t="str">
        <f t="shared" si="11"/>
        <v>B</v>
      </c>
    </row>
    <row r="61" spans="2:26">
      <c r="B61" s="46">
        <v>13</v>
      </c>
      <c r="C61" s="46"/>
      <c r="D61" s="46">
        <v>5750220196</v>
      </c>
      <c r="E61" s="47" t="s">
        <v>151</v>
      </c>
      <c r="F61" s="48" t="s">
        <v>152</v>
      </c>
      <c r="G61" s="2">
        <v>1</v>
      </c>
      <c r="H61" s="2">
        <v>0</v>
      </c>
      <c r="I61" s="2">
        <v>1</v>
      </c>
      <c r="J61" s="11">
        <v>1</v>
      </c>
      <c r="K61" s="11">
        <v>1</v>
      </c>
      <c r="L61" s="11">
        <v>1</v>
      </c>
      <c r="M61" s="2">
        <v>1</v>
      </c>
      <c r="N61" s="2">
        <v>1</v>
      </c>
      <c r="O61" s="7">
        <f t="shared" si="6"/>
        <v>7</v>
      </c>
      <c r="P61" s="35">
        <f t="shared" si="7"/>
        <v>17.5</v>
      </c>
      <c r="Q61" s="34"/>
      <c r="R61" s="9">
        <v>14</v>
      </c>
      <c r="S61" s="67">
        <f t="shared" si="8"/>
        <v>21</v>
      </c>
      <c r="T61" s="8"/>
      <c r="U61" s="9">
        <v>13</v>
      </c>
      <c r="V61" s="35">
        <f t="shared" si="9"/>
        <v>26</v>
      </c>
      <c r="W61" s="10"/>
      <c r="X61" s="40">
        <f t="shared" si="10"/>
        <v>64.5</v>
      </c>
      <c r="Y61" s="41" t="str">
        <f t="shared" si="11"/>
        <v>C+</v>
      </c>
    </row>
    <row r="62" spans="2:26">
      <c r="B62" s="46">
        <v>13</v>
      </c>
      <c r="C62" s="46"/>
      <c r="D62" s="46">
        <v>5753020337</v>
      </c>
      <c r="E62" s="47" t="s">
        <v>47</v>
      </c>
      <c r="F62" s="48" t="s">
        <v>48</v>
      </c>
      <c r="G62" s="2">
        <v>1</v>
      </c>
      <c r="H62" s="2">
        <v>1</v>
      </c>
      <c r="I62" s="2">
        <v>0</v>
      </c>
      <c r="J62" s="11">
        <v>1</v>
      </c>
      <c r="K62" s="11">
        <v>0</v>
      </c>
      <c r="L62" s="11">
        <v>1</v>
      </c>
      <c r="M62" s="2">
        <v>1</v>
      </c>
      <c r="N62" s="2">
        <v>1</v>
      </c>
      <c r="O62" s="7">
        <f t="shared" si="6"/>
        <v>6</v>
      </c>
      <c r="P62" s="35">
        <f t="shared" si="7"/>
        <v>15</v>
      </c>
      <c r="Q62" s="34"/>
      <c r="R62" s="9">
        <v>14</v>
      </c>
      <c r="S62" s="67">
        <f t="shared" si="8"/>
        <v>21</v>
      </c>
      <c r="T62" s="8"/>
      <c r="U62" s="9">
        <v>16</v>
      </c>
      <c r="V62" s="35">
        <f t="shared" si="9"/>
        <v>32</v>
      </c>
      <c r="W62" s="10"/>
      <c r="X62" s="40">
        <f t="shared" si="10"/>
        <v>68</v>
      </c>
      <c r="Y62" s="41" t="str">
        <f t="shared" si="11"/>
        <v>C+</v>
      </c>
    </row>
    <row r="63" spans="2:26">
      <c r="B63" s="46">
        <v>13</v>
      </c>
      <c r="C63" s="46"/>
      <c r="D63" s="46"/>
      <c r="E63" s="47" t="s">
        <v>161</v>
      </c>
      <c r="F63" s="48" t="s">
        <v>162</v>
      </c>
      <c r="G63" s="2">
        <v>0</v>
      </c>
      <c r="H63" s="2">
        <v>1</v>
      </c>
      <c r="I63" s="2">
        <v>1</v>
      </c>
      <c r="J63" s="11">
        <v>0</v>
      </c>
      <c r="K63" s="11">
        <v>0</v>
      </c>
      <c r="L63" s="11">
        <v>1</v>
      </c>
      <c r="M63" s="2">
        <v>1</v>
      </c>
      <c r="N63" s="2">
        <v>1</v>
      </c>
      <c r="O63" s="7">
        <f t="shared" si="6"/>
        <v>5</v>
      </c>
      <c r="P63" s="35">
        <f t="shared" si="7"/>
        <v>12.5</v>
      </c>
      <c r="Q63" s="34"/>
      <c r="R63" s="9">
        <v>14</v>
      </c>
      <c r="S63" s="67">
        <f t="shared" si="8"/>
        <v>21</v>
      </c>
      <c r="T63" s="8"/>
      <c r="U63" s="9">
        <v>11</v>
      </c>
      <c r="V63" s="35">
        <f t="shared" si="9"/>
        <v>22</v>
      </c>
      <c r="W63" s="10"/>
      <c r="X63" s="40">
        <f t="shared" si="10"/>
        <v>55.5</v>
      </c>
      <c r="Y63" s="41" t="str">
        <f t="shared" si="11"/>
        <v>D+</v>
      </c>
    </row>
    <row r="64" spans="2:26">
      <c r="B64" s="43"/>
      <c r="C64" s="43"/>
      <c r="D64" s="43"/>
      <c r="E64" s="44" t="s">
        <v>113</v>
      </c>
      <c r="F64" s="45" t="s">
        <v>114</v>
      </c>
      <c r="G64" s="2">
        <v>1</v>
      </c>
      <c r="H64" s="2">
        <v>1</v>
      </c>
      <c r="I64" s="2">
        <v>0</v>
      </c>
      <c r="J64" s="11">
        <v>1</v>
      </c>
      <c r="K64" s="11">
        <v>1</v>
      </c>
      <c r="L64" s="11">
        <v>1</v>
      </c>
      <c r="M64" s="2"/>
      <c r="N64" s="2"/>
      <c r="O64" s="7">
        <f t="shared" si="6"/>
        <v>5</v>
      </c>
      <c r="P64" s="35">
        <f t="shared" si="7"/>
        <v>12.5</v>
      </c>
      <c r="Q64" s="34"/>
      <c r="R64" s="9">
        <v>0</v>
      </c>
      <c r="S64" s="67">
        <f t="shared" si="8"/>
        <v>0</v>
      </c>
      <c r="T64" s="8"/>
      <c r="U64" s="9">
        <v>13</v>
      </c>
      <c r="V64" s="35">
        <f t="shared" si="9"/>
        <v>26</v>
      </c>
      <c r="W64" s="10"/>
      <c r="X64" s="40">
        <f t="shared" si="10"/>
        <v>38.5</v>
      </c>
      <c r="Y64" s="68" t="s">
        <v>24</v>
      </c>
      <c r="Z64" s="66" t="s">
        <v>165</v>
      </c>
    </row>
    <row r="67" spans="2:6">
      <c r="B67" s="58" t="s">
        <v>29</v>
      </c>
      <c r="C67" s="58"/>
      <c r="D67" s="58"/>
      <c r="E67" s="58"/>
      <c r="F67" s="58"/>
    </row>
  </sheetData>
  <sortState ref="A5:Y64">
    <sortCondition ref="B5:B64"/>
  </sortState>
  <mergeCells count="4">
    <mergeCell ref="U2:V2"/>
    <mergeCell ref="X2:Y2"/>
    <mergeCell ref="B67:F67"/>
    <mergeCell ref="R2:S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opLeftCell="D7" workbookViewId="0">
      <selection activeCell="O16" sqref="O16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60" t="s">
        <v>23</v>
      </c>
      <c r="O14" s="61"/>
    </row>
    <row r="15" spans="2:1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22</v>
      </c>
      <c r="O16" s="27">
        <f>COUNTIF(Scores!Y5:Y64,"A")</f>
        <v>19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21</v>
      </c>
      <c r="O17" s="27">
        <f>COUNTIF(Scores!Y5:Y64,"B+")</f>
        <v>10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16</v>
      </c>
      <c r="O18" s="27">
        <f>COUNTIF(Scores!Y5:Y64,"B")</f>
        <v>5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17</v>
      </c>
      <c r="O19" s="27">
        <f>COUNTIF(Scores!Y5:Y64,"C+")</f>
        <v>9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18</v>
      </c>
      <c r="O20" s="27">
        <f>COUNTIF(Scores!Y4:Y64,"C")</f>
        <v>4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19</v>
      </c>
      <c r="O21" s="27">
        <f>COUNTIF(Scores!Y5:Y64,"D+")</f>
        <v>3</v>
      </c>
    </row>
    <row r="22" spans="2:1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35</v>
      </c>
      <c r="O22" s="27">
        <f>COUNTIF(Scores!Y5:Y64,"D")</f>
        <v>7</v>
      </c>
    </row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27">
        <f>COUNTIF(Scores!Y5:Y64,"FAIL")</f>
        <v>2</v>
      </c>
    </row>
    <row r="24" spans="2:15" ht="15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24</v>
      </c>
      <c r="O24" s="29">
        <f>COUNTIF(Scores!Y5:Y64,"I")</f>
        <v>1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63" t="s">
        <v>33</v>
      </c>
      <c r="C31" s="64"/>
      <c r="D31" s="65"/>
      <c r="E31" s="25">
        <f>AVERAGE(Scores!V5:V64)</f>
        <v>32.93333333333333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62" t="s">
        <v>30</v>
      </c>
      <c r="C32" s="62"/>
      <c r="D32" s="62"/>
      <c r="E32" s="30">
        <f>AVERAGE(Scores!X5:X64)</f>
        <v>71.337500000000006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1" t="s">
        <v>28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>
      <c r="B34" s="1"/>
      <c r="N34" s="1"/>
      <c r="O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nmb</cp:lastModifiedBy>
  <dcterms:created xsi:type="dcterms:W3CDTF">2009-12-15T00:51:19Z</dcterms:created>
  <dcterms:modified xsi:type="dcterms:W3CDTF">2015-03-27T03:40:07Z</dcterms:modified>
</cp:coreProperties>
</file>