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030" windowHeight="5700"/>
  </bookViews>
  <sheets>
    <sheet name="Scores" sheetId="1" r:id="rId1"/>
    <sheet name="Results summary" sheetId="2" r:id="rId2"/>
  </sheets>
  <definedNames>
    <definedName name="_xlnm._FilterDatabase" localSheetId="0" hidden="1">Scores!$A$5:$AC$14</definedName>
  </definedNames>
  <calcPr calcId="124519"/>
</workbook>
</file>

<file path=xl/calcChain.xml><?xml version="1.0" encoding="utf-8"?>
<calcChain xmlns="http://schemas.openxmlformats.org/spreadsheetml/2006/main">
  <c r="Y22" i="1"/>
  <c r="Y18"/>
  <c r="Y19"/>
  <c r="AA20"/>
  <c r="AB20"/>
  <c r="Y6"/>
  <c r="Y7"/>
  <c r="Y21"/>
  <c r="Y8"/>
  <c r="Y9"/>
  <c r="Y10"/>
  <c r="Y11"/>
  <c r="Y12"/>
  <c r="Y13"/>
  <c r="Y14"/>
  <c r="Y15"/>
  <c r="Y16"/>
  <c r="Y17"/>
  <c r="Y5"/>
  <c r="P12"/>
  <c r="Q12"/>
  <c r="AA12" s="1"/>
  <c r="AB12" s="1"/>
  <c r="P8"/>
  <c r="Q8"/>
  <c r="AA8" s="1"/>
  <c r="AB8" s="1"/>
  <c r="P15"/>
  <c r="Q15"/>
  <c r="AA15" s="1"/>
  <c r="AB15" s="1"/>
  <c r="P5"/>
  <c r="Q5"/>
  <c r="AA5" s="1"/>
  <c r="AB5" s="1"/>
  <c r="P9"/>
  <c r="Q9"/>
  <c r="AA9" s="1"/>
  <c r="AB9" s="1"/>
  <c r="P10"/>
  <c r="Q10"/>
  <c r="AA10" s="1"/>
  <c r="AB10" s="1"/>
  <c r="P16"/>
  <c r="Q16"/>
  <c r="AA16" s="1"/>
  <c r="AB16" s="1"/>
  <c r="P13"/>
  <c r="Q13"/>
  <c r="AA13" s="1"/>
  <c r="AB13" s="1"/>
  <c r="P17"/>
  <c r="Q17"/>
  <c r="AA17" s="1"/>
  <c r="AB17" s="1"/>
  <c r="P18"/>
  <c r="Q18"/>
  <c r="AA18" s="1"/>
  <c r="AB18" s="1"/>
  <c r="P6"/>
  <c r="Q6"/>
  <c r="AA6" s="1"/>
  <c r="AB6" s="1"/>
  <c r="P7"/>
  <c r="Q7"/>
  <c r="AA7" s="1"/>
  <c r="AB7" s="1"/>
  <c r="P21"/>
  <c r="Q21"/>
  <c r="AA21" s="1"/>
  <c r="P14"/>
  <c r="Q14"/>
  <c r="AA14" s="1"/>
  <c r="AB14" s="1"/>
  <c r="P22"/>
  <c r="Q22"/>
  <c r="AA22" s="1"/>
  <c r="P19"/>
  <c r="Q19"/>
  <c r="AA19" s="1"/>
  <c r="AB19" s="1"/>
  <c r="P11"/>
  <c r="Q11" s="1"/>
  <c r="E31" i="2"/>
  <c r="AA11" i="1" l="1"/>
  <c r="AB11" s="1"/>
  <c r="O24" i="2"/>
  <c r="O22"/>
  <c r="O20"/>
  <c r="O18"/>
  <c r="O16"/>
  <c r="O23"/>
  <c r="O21"/>
  <c r="O19"/>
  <c r="O17"/>
  <c r="E32"/>
</calcChain>
</file>

<file path=xl/sharedStrings.xml><?xml version="1.0" encoding="utf-8"?>
<sst xmlns="http://schemas.openxmlformats.org/spreadsheetml/2006/main" count="86" uniqueCount="83">
  <si>
    <t>No.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</si>
  <si>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</si>
  <si>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</si>
  <si>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</si>
  <si>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</si>
  <si>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</si>
  <si>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</si>
  <si>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</si>
  <si>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</si>
  <si>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</si>
  <si>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</si>
  <si>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</si>
  <si>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</si>
  <si>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</si>
  <si>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</si>
  <si>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</si>
  <si>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</si>
  <si>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</si>
  <si>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</si>
  <si>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</si>
  <si>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</si>
  <si>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</si>
  <si>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</si>
  <si>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</si>
  <si>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</si>
  <si>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</si>
  <si>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</si>
  <si>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</si>
  <si>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</si>
  <si>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</si>
  <si>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</si>
  <si>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</si>
  <si>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</si>
  <si>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</si>
  <si>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Quiz</t>
  </si>
  <si>
    <t>/50</t>
  </si>
  <si>
    <t>L8</t>
  </si>
  <si>
    <t>Average score on the exam (mean)   (out of 50)</t>
  </si>
  <si>
    <t>Presentation</t>
  </si>
  <si>
    <t>D</t>
  </si>
  <si>
    <t>/25</t>
  </si>
  <si>
    <t>ID Number</t>
  </si>
  <si>
    <t>Score</t>
  </si>
  <si>
    <t>L9</t>
  </si>
  <si>
    <t>NALINEE</t>
  </si>
  <si>
    <t>LOVISUTH</t>
  </si>
  <si>
    <t>CHONLAKORN</t>
  </si>
  <si>
    <t>BUAPAN</t>
  </si>
  <si>
    <t>SIYA</t>
  </si>
  <si>
    <t>NTULI</t>
  </si>
  <si>
    <t>TIMOTHY</t>
  </si>
  <si>
    <t>KELLEHER</t>
  </si>
  <si>
    <t>JAMES</t>
  </si>
  <si>
    <t>MALKIN</t>
  </si>
  <si>
    <t xml:space="preserve">JONATHAN </t>
  </si>
  <si>
    <t>LEPAROUX</t>
  </si>
  <si>
    <t>AZAT</t>
  </si>
  <si>
    <t>KADYROV</t>
  </si>
  <si>
    <t>KETSIRI</t>
  </si>
  <si>
    <t>SINTHOPWICHANON</t>
  </si>
  <si>
    <t>MARKUS</t>
  </si>
  <si>
    <t>BRAUN</t>
  </si>
  <si>
    <t>PITSACHA</t>
  </si>
  <si>
    <t>LAKSANA</t>
  </si>
  <si>
    <t>JULIEN</t>
  </si>
  <si>
    <t>HORCHOLLE</t>
  </si>
  <si>
    <t>AYE THANDA</t>
  </si>
  <si>
    <t>THEIN</t>
  </si>
  <si>
    <t xml:space="preserve">HLA HLA </t>
  </si>
  <si>
    <t>HTWE</t>
  </si>
  <si>
    <t>ATIYA</t>
  </si>
  <si>
    <t>KOTCHAWONG</t>
  </si>
  <si>
    <t>IWAKI</t>
  </si>
  <si>
    <t>YOKO</t>
  </si>
  <si>
    <t>/9</t>
  </si>
  <si>
    <t>TOMAS</t>
  </si>
  <si>
    <t>GONZALES</t>
  </si>
  <si>
    <t>UZMA</t>
  </si>
  <si>
    <t>MALENG</t>
  </si>
  <si>
    <t>RUSS</t>
  </si>
  <si>
    <t>CROWLEY</t>
  </si>
  <si>
    <t>Exam only</t>
  </si>
  <si>
    <t>DROPPED</t>
  </si>
</sst>
</file>

<file path=xl/styles.xml><?xml version="1.0" encoding="utf-8"?>
<styleSheet xmlns="http://schemas.openxmlformats.org/spreadsheetml/2006/main">
  <numFmts count="1">
    <numFmt numFmtId="187" formatCode="0.0"/>
  </numFmts>
  <fonts count="18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82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3" fillId="6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6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187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87" fontId="10" fillId="2" borderId="3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3" fillId="9" borderId="0" xfId="0" applyFont="1" applyFill="1"/>
    <xf numFmtId="187" fontId="3" fillId="10" borderId="2" xfId="0" applyNumberFormat="1" applyFont="1" applyFill="1" applyBorder="1" applyAlignment="1" applyProtection="1">
      <alignment horizontal="center" wrapText="1"/>
    </xf>
    <xf numFmtId="0" fontId="13" fillId="10" borderId="2" xfId="0" applyFont="1" applyFill="1" applyBorder="1" applyAlignment="1" applyProtection="1">
      <alignment horizontal="center"/>
    </xf>
    <xf numFmtId="14" fontId="9" fillId="10" borderId="2" xfId="0" applyNumberFormat="1" applyFont="1" applyFill="1" applyBorder="1" applyAlignment="1" applyProtection="1">
      <alignment horizontal="center" wrapText="1"/>
      <protection locked="0"/>
    </xf>
    <xf numFmtId="0" fontId="12" fillId="10" borderId="2" xfId="0" applyFont="1" applyFill="1" applyBorder="1" applyAlignment="1">
      <alignment horizontal="center"/>
    </xf>
    <xf numFmtId="0" fontId="9" fillId="10" borderId="2" xfId="0" applyFont="1" applyFill="1" applyBorder="1" applyAlignment="1" applyProtection="1">
      <alignment horizontal="center"/>
      <protection locked="0"/>
    </xf>
    <xf numFmtId="16" fontId="17" fillId="11" borderId="2" xfId="0" applyNumberFormat="1" applyFont="1" applyFill="1" applyBorder="1" applyAlignment="1" applyProtection="1">
      <alignment horizontal="center" wrapText="1"/>
      <protection locked="0"/>
    </xf>
    <xf numFmtId="187" fontId="4" fillId="12" borderId="2" xfId="0" applyNumberFormat="1" applyFont="1" applyFill="1" applyBorder="1" applyAlignment="1" applyProtection="1">
      <alignment horizontal="center"/>
    </xf>
    <xf numFmtId="0" fontId="4" fillId="12" borderId="2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9" fillId="11" borderId="2" xfId="0" applyFont="1" applyFill="1" applyBorder="1" applyAlignment="1" applyProtection="1">
      <alignment horizontal="center"/>
      <protection locked="0"/>
    </xf>
    <xf numFmtId="0" fontId="2" fillId="2" borderId="2" xfId="1" applyFont="1" applyBorder="1" applyAlignment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Protection="1">
      <protection locked="0"/>
    </xf>
    <xf numFmtId="0" fontId="1" fillId="13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8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" fillId="14" borderId="2" xfId="0" applyFont="1" applyFill="1" applyBorder="1" applyAlignment="1" applyProtection="1">
      <alignment horizontal="center"/>
      <protection locked="0"/>
    </xf>
    <xf numFmtId="0" fontId="1" fillId="14" borderId="2" xfId="0" applyFont="1" applyFill="1" applyBorder="1" applyProtection="1">
      <protection locked="0"/>
    </xf>
    <xf numFmtId="0" fontId="1" fillId="14" borderId="2" xfId="0" applyFont="1" applyFill="1" applyBorder="1" applyAlignment="1" applyProtection="1">
      <alignment horizontal="left"/>
      <protection locked="0"/>
    </xf>
    <xf numFmtId="0" fontId="3" fillId="14" borderId="2" xfId="0" applyNumberFormat="1" applyFont="1" applyFill="1" applyBorder="1" applyAlignment="1" applyProtection="1">
      <alignment wrapText="1"/>
    </xf>
    <xf numFmtId="0" fontId="3" fillId="14" borderId="2" xfId="0" applyFont="1" applyFill="1" applyBorder="1" applyAlignment="1" applyProtection="1">
      <alignment wrapText="1"/>
    </xf>
    <xf numFmtId="0" fontId="3" fillId="14" borderId="2" xfId="0" applyNumberFormat="1" applyFont="1" applyFill="1" applyBorder="1" applyAlignment="1" applyProtection="1">
      <alignment horizontal="center" wrapText="1"/>
    </xf>
    <xf numFmtId="187" fontId="3" fillId="14" borderId="2" xfId="0" applyNumberFormat="1" applyFont="1" applyFill="1" applyBorder="1" applyAlignment="1" applyProtection="1">
      <alignment horizontal="center" wrapText="1"/>
    </xf>
    <xf numFmtId="0" fontId="13" fillId="14" borderId="0" xfId="0" applyFont="1" applyFill="1"/>
    <xf numFmtId="0" fontId="13" fillId="14" borderId="2" xfId="0" applyFont="1" applyFill="1" applyBorder="1" applyAlignment="1" applyProtection="1">
      <alignment horizontal="center"/>
    </xf>
    <xf numFmtId="0" fontId="0" fillId="14" borderId="0" xfId="0" applyFill="1"/>
    <xf numFmtId="0" fontId="0" fillId="14" borderId="0" xfId="0" applyFill="1" applyProtection="1"/>
    <xf numFmtId="0" fontId="3" fillId="14" borderId="2" xfId="0" applyFont="1" applyFill="1" applyBorder="1" applyAlignment="1" applyProtection="1">
      <alignment horizontal="center" wrapText="1"/>
    </xf>
    <xf numFmtId="187" fontId="4" fillId="14" borderId="2" xfId="0" applyNumberFormat="1" applyFont="1" applyFill="1" applyBorder="1" applyAlignment="1" applyProtection="1">
      <alignment horizontal="center"/>
    </xf>
    <xf numFmtId="0" fontId="4" fillId="14" borderId="2" xfId="0" applyFont="1" applyFill="1" applyBorder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565717746820112E-2"/>
                  <c:y val="-8.4970705676008493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5431866563236772E-4"/>
                  <c:y val="-0.1039198417733329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513199514028355E-2"/>
                  <c:y val="-3.5941087932728794E-2"/>
                </c:manualLayout>
              </c:layout>
              <c:showCatName val="1"/>
              <c:showPercent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887942</xdr:colOff>
      <xdr:row>24</xdr:row>
      <xdr:rowOff>95250</xdr:rowOff>
    </xdr:from>
    <xdr:to>
      <xdr:col>4</xdr:col>
      <xdr:colOff>887942</xdr:colOff>
      <xdr:row>27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EN101 Summer Class (2014)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tabSelected="1" topLeftCell="A4" zoomScale="80" zoomScaleNormal="80" workbookViewId="0">
      <pane xSplit="6" topLeftCell="P1" activePane="topRight" state="frozen"/>
      <selection pane="topRight" activeCell="AC23" sqref="AC23"/>
    </sheetView>
  </sheetViews>
  <sheetFormatPr defaultRowHeight="15"/>
  <cols>
    <col min="1" max="1" width="4.5703125" style="1" customWidth="1"/>
    <col min="2" max="2" width="9.5703125" style="3" bestFit="1" customWidth="1"/>
    <col min="3" max="3" width="12.5703125" style="3" bestFit="1" customWidth="1"/>
    <col min="4" max="4" width="5.42578125" style="3" bestFit="1" customWidth="1"/>
    <col min="5" max="5" width="21.42578125" style="1" bestFit="1" customWidth="1"/>
    <col min="6" max="6" width="24.140625" style="1" bestFit="1" customWidth="1"/>
    <col min="7" max="7" width="3.85546875" style="1" customWidth="1"/>
    <col min="8" max="15" width="3.5703125" style="1" customWidth="1"/>
    <col min="16" max="16" width="5.85546875" style="1" bestFit="1" customWidth="1"/>
    <col min="17" max="17" width="5.5703125" style="1" bestFit="1" customWidth="1"/>
    <col min="18" max="18" width="1.85546875" customWidth="1"/>
    <col min="19" max="19" width="15.42578125" customWidth="1"/>
    <col min="20" max="20" width="2" customWidth="1"/>
    <col min="21" max="21" width="6.7109375" bestFit="1" customWidth="1"/>
    <col min="22" max="22" width="6.85546875" bestFit="1" customWidth="1"/>
    <col min="23" max="23" width="1.7109375" customWidth="1"/>
    <col min="24" max="24" width="6.85546875" style="1" customWidth="1"/>
    <col min="25" max="25" width="8.5703125" style="1" customWidth="1"/>
    <col min="26" max="26" width="3.5703125" style="1" customWidth="1"/>
    <col min="27" max="27" width="13" style="1" bestFit="1" customWidth="1"/>
    <col min="28" max="28" width="10" style="1" bestFit="1" customWidth="1"/>
    <col min="29" max="29" width="3.140625" style="1" customWidth="1"/>
    <col min="30" max="30" width="7.85546875" style="1" bestFit="1" customWidth="1"/>
    <col min="31" max="31" width="18.28515625" style="1" customWidth="1"/>
    <col min="32" max="32" width="34" style="1" customWidth="1"/>
    <col min="33" max="33" width="17.5703125" style="1" customWidth="1"/>
    <col min="34" max="40" width="9.140625" style="1"/>
    <col min="41" max="41" width="6.85546875" style="1" customWidth="1"/>
    <col min="42" max="16384" width="9.140625" style="1"/>
  </cols>
  <sheetData>
    <row r="2" spans="1:29" ht="18.75">
      <c r="A2" s="18" t="s">
        <v>0</v>
      </c>
      <c r="B2" s="19" t="s">
        <v>1</v>
      </c>
      <c r="C2" s="19" t="s">
        <v>41</v>
      </c>
      <c r="D2" s="19" t="s">
        <v>2</v>
      </c>
      <c r="E2" s="19" t="s">
        <v>3</v>
      </c>
      <c r="F2" s="20" t="s">
        <v>4</v>
      </c>
      <c r="G2" s="35" t="s">
        <v>5</v>
      </c>
      <c r="H2" s="13"/>
      <c r="I2" s="13"/>
      <c r="J2" s="13"/>
      <c r="K2" s="13"/>
      <c r="L2" s="13"/>
      <c r="M2" s="13"/>
      <c r="N2" s="13"/>
      <c r="O2" s="13"/>
      <c r="P2" s="13"/>
      <c r="Q2" s="14"/>
      <c r="S2" s="52" t="s">
        <v>38</v>
      </c>
      <c r="U2" s="34" t="s">
        <v>34</v>
      </c>
      <c r="V2" s="34" t="s">
        <v>34</v>
      </c>
      <c r="X2" s="56" t="s">
        <v>6</v>
      </c>
      <c r="Y2" s="57"/>
      <c r="Z2" s="4"/>
      <c r="AA2" s="58" t="s">
        <v>7</v>
      </c>
      <c r="AB2" s="59"/>
    </row>
    <row r="3" spans="1:29" ht="23.25">
      <c r="A3" s="21"/>
      <c r="B3" s="22"/>
      <c r="C3" s="22"/>
      <c r="D3" s="22"/>
      <c r="E3" s="23"/>
      <c r="F3" s="24"/>
      <c r="G3" s="1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27</v>
      </c>
      <c r="N3" s="5" t="s">
        <v>36</v>
      </c>
      <c r="O3" s="5" t="s">
        <v>43</v>
      </c>
      <c r="P3" s="46" t="s">
        <v>28</v>
      </c>
      <c r="Q3" s="43" t="s">
        <v>29</v>
      </c>
      <c r="S3" s="44" t="s">
        <v>33</v>
      </c>
      <c r="U3" s="44">
        <v>1</v>
      </c>
      <c r="V3" s="44">
        <v>2</v>
      </c>
      <c r="X3" s="51" t="s">
        <v>42</v>
      </c>
      <c r="Y3" s="45" t="s">
        <v>14</v>
      </c>
      <c r="Z3" s="6"/>
      <c r="AA3" s="36" t="s">
        <v>7</v>
      </c>
      <c r="AB3" s="36" t="s">
        <v>15</v>
      </c>
    </row>
    <row r="4" spans="1:29">
      <c r="P4" s="3" t="s">
        <v>74</v>
      </c>
      <c r="Q4" s="3" t="s">
        <v>16</v>
      </c>
      <c r="S4" s="16">
        <v>20</v>
      </c>
      <c r="U4" s="16">
        <v>10</v>
      </c>
      <c r="V4" s="16">
        <v>10</v>
      </c>
      <c r="X4" s="3" t="s">
        <v>40</v>
      </c>
      <c r="Y4" s="3" t="s">
        <v>35</v>
      </c>
      <c r="AA4" s="3" t="s">
        <v>17</v>
      </c>
    </row>
    <row r="5" spans="1:29">
      <c r="B5" s="37">
        <v>1</v>
      </c>
      <c r="C5" s="37"/>
      <c r="D5" s="37"/>
      <c r="E5" s="38" t="s">
        <v>52</v>
      </c>
      <c r="F5" s="39" t="s">
        <v>53</v>
      </c>
      <c r="G5" s="2">
        <v>1</v>
      </c>
      <c r="H5" s="2">
        <v>1</v>
      </c>
      <c r="I5" s="2">
        <v>1</v>
      </c>
      <c r="J5" s="11">
        <v>1</v>
      </c>
      <c r="K5" s="11">
        <v>1</v>
      </c>
      <c r="L5" s="11">
        <v>1</v>
      </c>
      <c r="M5" s="2">
        <v>1</v>
      </c>
      <c r="N5" s="2">
        <v>1</v>
      </c>
      <c r="O5" s="2">
        <v>1</v>
      </c>
      <c r="P5" s="7">
        <f t="shared" ref="P5:P19" si="0">SUM(G5:O5)</f>
        <v>9</v>
      </c>
      <c r="Q5" s="41">
        <f t="shared" ref="Q5:Q19" si="1">P5/9*10</f>
        <v>10</v>
      </c>
      <c r="R5" s="40"/>
      <c r="S5" s="42">
        <v>12.5</v>
      </c>
      <c r="U5" s="42">
        <v>8.5</v>
      </c>
      <c r="V5" s="42">
        <v>9</v>
      </c>
      <c r="W5" s="8"/>
      <c r="X5" s="9">
        <v>25</v>
      </c>
      <c r="Y5" s="41">
        <f t="shared" ref="Y5:Y10" si="2">X5*2</f>
        <v>50</v>
      </c>
      <c r="Z5" s="10"/>
      <c r="AA5" s="47">
        <f t="shared" ref="AA5:AA19" si="3">Q5+S5+U5+V5+Y5</f>
        <v>90</v>
      </c>
      <c r="AB5" s="48" t="str">
        <f t="shared" ref="AB5:AB19" si="4">IF(AA5&gt;=79.5,"A",IF(AA5&gt;=74.5,"B+",IF(AA5&gt;=69.5,"B",IF(AA5&gt;=64.5,"C+",IF(AA5&gt;=59.5,"C",IF(AA5&gt;=54.5,"D+",IF(AA5&gt;=44.5,"D",IF(AA5&lt;44.5,"FAIL"))))))))</f>
        <v>A</v>
      </c>
    </row>
    <row r="6" spans="1:29">
      <c r="B6" s="37">
        <v>1</v>
      </c>
      <c r="C6" s="37"/>
      <c r="D6" s="37"/>
      <c r="E6" s="38" t="s">
        <v>66</v>
      </c>
      <c r="F6" s="39" t="s">
        <v>67</v>
      </c>
      <c r="G6" s="2">
        <v>1</v>
      </c>
      <c r="H6" s="2">
        <v>1</v>
      </c>
      <c r="I6" s="2">
        <v>1</v>
      </c>
      <c r="J6" s="11">
        <v>1</v>
      </c>
      <c r="K6" s="11">
        <v>1</v>
      </c>
      <c r="L6" s="11">
        <v>1</v>
      </c>
      <c r="M6" s="2">
        <v>1</v>
      </c>
      <c r="N6" s="2">
        <v>1</v>
      </c>
      <c r="O6" s="2">
        <v>1</v>
      </c>
      <c r="P6" s="7">
        <f t="shared" si="0"/>
        <v>9</v>
      </c>
      <c r="Q6" s="41">
        <f t="shared" si="1"/>
        <v>10</v>
      </c>
      <c r="R6" s="40"/>
      <c r="S6" s="42">
        <v>12.5</v>
      </c>
      <c r="U6" s="42">
        <v>8.5</v>
      </c>
      <c r="V6" s="42">
        <v>9</v>
      </c>
      <c r="W6" s="8"/>
      <c r="X6" s="9">
        <v>19</v>
      </c>
      <c r="Y6" s="41">
        <f t="shared" si="2"/>
        <v>38</v>
      </c>
      <c r="Z6" s="10"/>
      <c r="AA6" s="47">
        <f t="shared" si="3"/>
        <v>78</v>
      </c>
      <c r="AB6" s="48" t="str">
        <f t="shared" si="4"/>
        <v>B+</v>
      </c>
    </row>
    <row r="7" spans="1:29">
      <c r="B7" s="37">
        <v>1</v>
      </c>
      <c r="C7" s="37"/>
      <c r="D7" s="37"/>
      <c r="E7" s="38" t="s">
        <v>68</v>
      </c>
      <c r="F7" s="39" t="s">
        <v>69</v>
      </c>
      <c r="G7" s="2">
        <v>1</v>
      </c>
      <c r="H7" s="2">
        <v>1</v>
      </c>
      <c r="I7" s="2">
        <v>1</v>
      </c>
      <c r="J7" s="11">
        <v>1</v>
      </c>
      <c r="K7" s="11">
        <v>1</v>
      </c>
      <c r="L7" s="11">
        <v>1</v>
      </c>
      <c r="M7" s="2">
        <v>1</v>
      </c>
      <c r="N7" s="2">
        <v>1</v>
      </c>
      <c r="O7" s="2">
        <v>1</v>
      </c>
      <c r="P7" s="7">
        <f t="shared" si="0"/>
        <v>9</v>
      </c>
      <c r="Q7" s="41">
        <f t="shared" si="1"/>
        <v>10</v>
      </c>
      <c r="R7" s="40"/>
      <c r="S7" s="42">
        <v>12.5</v>
      </c>
      <c r="U7" s="42">
        <v>8.5</v>
      </c>
      <c r="V7" s="42">
        <v>9</v>
      </c>
      <c r="W7" s="8"/>
      <c r="X7" s="9">
        <v>17</v>
      </c>
      <c r="Y7" s="41">
        <f t="shared" si="2"/>
        <v>34</v>
      </c>
      <c r="Z7" s="10"/>
      <c r="AA7" s="47">
        <f t="shared" si="3"/>
        <v>74</v>
      </c>
      <c r="AB7" s="48" t="str">
        <f t="shared" si="4"/>
        <v>B</v>
      </c>
    </row>
    <row r="8" spans="1:29">
      <c r="B8" s="53">
        <v>2</v>
      </c>
      <c r="C8" s="53"/>
      <c r="D8" s="53"/>
      <c r="E8" s="54" t="s">
        <v>48</v>
      </c>
      <c r="F8" s="55" t="s">
        <v>49</v>
      </c>
      <c r="G8" s="2">
        <v>1</v>
      </c>
      <c r="H8" s="2">
        <v>1</v>
      </c>
      <c r="I8" s="2">
        <v>1</v>
      </c>
      <c r="J8" s="11">
        <v>1</v>
      </c>
      <c r="K8" s="11">
        <v>1</v>
      </c>
      <c r="L8" s="11">
        <v>0</v>
      </c>
      <c r="M8" s="2">
        <v>1</v>
      </c>
      <c r="N8" s="2">
        <v>1</v>
      </c>
      <c r="O8" s="2">
        <v>1</v>
      </c>
      <c r="P8" s="7">
        <f t="shared" si="0"/>
        <v>8</v>
      </c>
      <c r="Q8" s="41">
        <f t="shared" si="1"/>
        <v>8.8888888888888893</v>
      </c>
      <c r="R8" s="40"/>
      <c r="S8" s="42">
        <v>16</v>
      </c>
      <c r="U8" s="42">
        <v>8</v>
      </c>
      <c r="V8" s="42">
        <v>9.5</v>
      </c>
      <c r="W8" s="8"/>
      <c r="X8" s="9">
        <v>21</v>
      </c>
      <c r="Y8" s="41">
        <f t="shared" si="2"/>
        <v>42</v>
      </c>
      <c r="Z8" s="10"/>
      <c r="AA8" s="47">
        <f t="shared" si="3"/>
        <v>84.388888888888886</v>
      </c>
      <c r="AB8" s="48" t="str">
        <f t="shared" si="4"/>
        <v>A</v>
      </c>
    </row>
    <row r="9" spans="1:29">
      <c r="B9" s="53">
        <v>2</v>
      </c>
      <c r="C9" s="53"/>
      <c r="D9" s="53"/>
      <c r="E9" s="54" t="s">
        <v>54</v>
      </c>
      <c r="F9" s="55" t="s">
        <v>55</v>
      </c>
      <c r="G9" s="2">
        <v>1</v>
      </c>
      <c r="H9" s="2">
        <v>1</v>
      </c>
      <c r="I9" s="2">
        <v>1</v>
      </c>
      <c r="J9" s="11">
        <v>1</v>
      </c>
      <c r="K9" s="11">
        <v>1</v>
      </c>
      <c r="L9" s="11">
        <v>1</v>
      </c>
      <c r="M9" s="2">
        <v>1</v>
      </c>
      <c r="N9" s="2">
        <v>1</v>
      </c>
      <c r="O9" s="2">
        <v>1</v>
      </c>
      <c r="P9" s="7">
        <f t="shared" si="0"/>
        <v>9</v>
      </c>
      <c r="Q9" s="41">
        <f t="shared" si="1"/>
        <v>10</v>
      </c>
      <c r="R9" s="40"/>
      <c r="S9" s="42">
        <v>16</v>
      </c>
      <c r="U9" s="42">
        <v>8</v>
      </c>
      <c r="V9" s="42">
        <v>9.5</v>
      </c>
      <c r="W9" s="8"/>
      <c r="X9" s="9">
        <v>23</v>
      </c>
      <c r="Y9" s="41">
        <f t="shared" si="2"/>
        <v>46</v>
      </c>
      <c r="Z9" s="10"/>
      <c r="AA9" s="47">
        <f t="shared" si="3"/>
        <v>89.5</v>
      </c>
      <c r="AB9" s="48" t="str">
        <f t="shared" si="4"/>
        <v>A</v>
      </c>
    </row>
    <row r="10" spans="1:29">
      <c r="A10" s="50"/>
      <c r="B10" s="53">
        <v>2</v>
      </c>
      <c r="C10" s="53"/>
      <c r="D10" s="53"/>
      <c r="E10" s="54" t="s">
        <v>56</v>
      </c>
      <c r="F10" s="55" t="s">
        <v>57</v>
      </c>
      <c r="G10" s="2">
        <v>1</v>
      </c>
      <c r="H10" s="2">
        <v>1</v>
      </c>
      <c r="I10" s="2">
        <v>0</v>
      </c>
      <c r="J10" s="11">
        <v>1</v>
      </c>
      <c r="K10" s="11">
        <v>1</v>
      </c>
      <c r="L10" s="11">
        <v>1</v>
      </c>
      <c r="M10" s="2">
        <v>1</v>
      </c>
      <c r="N10" s="2">
        <v>1</v>
      </c>
      <c r="O10" s="2">
        <v>1</v>
      </c>
      <c r="P10" s="7">
        <f t="shared" si="0"/>
        <v>8</v>
      </c>
      <c r="Q10" s="41">
        <f t="shared" si="1"/>
        <v>8.8888888888888893</v>
      </c>
      <c r="R10" s="40"/>
      <c r="S10" s="42">
        <v>16</v>
      </c>
      <c r="U10" s="42">
        <v>8</v>
      </c>
      <c r="V10" s="42">
        <v>9.5</v>
      </c>
      <c r="W10" s="8"/>
      <c r="X10" s="9">
        <v>23</v>
      </c>
      <c r="Y10" s="41">
        <f t="shared" si="2"/>
        <v>46</v>
      </c>
      <c r="Z10" s="10"/>
      <c r="AA10" s="47">
        <f t="shared" si="3"/>
        <v>88.388888888888886</v>
      </c>
      <c r="AB10" s="48" t="str">
        <f t="shared" si="4"/>
        <v>A</v>
      </c>
    </row>
    <row r="11" spans="1:29">
      <c r="B11" s="37">
        <v>3</v>
      </c>
      <c r="C11" s="37"/>
      <c r="D11" s="37"/>
      <c r="E11" s="38" t="s">
        <v>44</v>
      </c>
      <c r="F11" s="39" t="s">
        <v>45</v>
      </c>
      <c r="G11" s="2">
        <v>1</v>
      </c>
      <c r="H11" s="2">
        <v>1</v>
      </c>
      <c r="I11" s="2">
        <v>1</v>
      </c>
      <c r="J11" s="2">
        <v>1</v>
      </c>
      <c r="K11" s="11">
        <v>1</v>
      </c>
      <c r="L11" s="2">
        <v>1</v>
      </c>
      <c r="M11" s="2">
        <v>1</v>
      </c>
      <c r="N11" s="2">
        <v>1</v>
      </c>
      <c r="O11" s="2">
        <v>1</v>
      </c>
      <c r="P11" s="7">
        <f t="shared" si="0"/>
        <v>9</v>
      </c>
      <c r="Q11" s="41">
        <f t="shared" si="1"/>
        <v>10</v>
      </c>
      <c r="R11" s="40"/>
      <c r="S11" s="42">
        <v>12.5</v>
      </c>
      <c r="U11" s="42">
        <v>9</v>
      </c>
      <c r="V11" s="42">
        <v>10</v>
      </c>
      <c r="W11" s="8"/>
      <c r="X11" s="9">
        <v>22</v>
      </c>
      <c r="Y11" s="41">
        <f t="shared" ref="Y11:Y19" si="5">X11*2</f>
        <v>44</v>
      </c>
      <c r="Z11" s="10"/>
      <c r="AA11" s="47">
        <f t="shared" si="3"/>
        <v>85.5</v>
      </c>
      <c r="AB11" s="48" t="str">
        <f t="shared" si="4"/>
        <v>A</v>
      </c>
    </row>
    <row r="12" spans="1:29">
      <c r="B12" s="37">
        <v>3</v>
      </c>
      <c r="C12" s="37"/>
      <c r="D12" s="37"/>
      <c r="E12" s="38" t="s">
        <v>46</v>
      </c>
      <c r="F12" s="39" t="s">
        <v>47</v>
      </c>
      <c r="G12" s="2">
        <v>1</v>
      </c>
      <c r="H12" s="2">
        <v>1</v>
      </c>
      <c r="I12" s="2">
        <v>1</v>
      </c>
      <c r="J12" s="11">
        <v>1</v>
      </c>
      <c r="K12" s="11">
        <v>1</v>
      </c>
      <c r="L12" s="11">
        <v>1</v>
      </c>
      <c r="M12" s="2">
        <v>1</v>
      </c>
      <c r="N12" s="2">
        <v>1</v>
      </c>
      <c r="O12" s="2">
        <v>1</v>
      </c>
      <c r="P12" s="7">
        <f t="shared" si="0"/>
        <v>9</v>
      </c>
      <c r="Q12" s="41">
        <f t="shared" si="1"/>
        <v>10</v>
      </c>
      <c r="R12" s="40"/>
      <c r="S12" s="42">
        <v>12.5</v>
      </c>
      <c r="U12" s="42">
        <v>9</v>
      </c>
      <c r="V12" s="42">
        <v>10</v>
      </c>
      <c r="W12" s="8"/>
      <c r="X12" s="9">
        <v>23</v>
      </c>
      <c r="Y12" s="41">
        <f t="shared" si="5"/>
        <v>46</v>
      </c>
      <c r="Z12" s="10"/>
      <c r="AA12" s="47">
        <f t="shared" si="3"/>
        <v>87.5</v>
      </c>
      <c r="AB12" s="48" t="str">
        <f t="shared" si="4"/>
        <v>A</v>
      </c>
    </row>
    <row r="13" spans="1:29">
      <c r="A13" s="49"/>
      <c r="B13" s="37">
        <v>3</v>
      </c>
      <c r="C13" s="37"/>
      <c r="D13" s="37"/>
      <c r="E13" s="38" t="s">
        <v>60</v>
      </c>
      <c r="F13" s="39" t="s">
        <v>61</v>
      </c>
      <c r="G13" s="2">
        <v>1</v>
      </c>
      <c r="H13" s="2">
        <v>1</v>
      </c>
      <c r="I13" s="2">
        <v>1</v>
      </c>
      <c r="J13" s="11">
        <v>1</v>
      </c>
      <c r="K13" s="11">
        <v>1</v>
      </c>
      <c r="L13" s="11">
        <v>1</v>
      </c>
      <c r="M13" s="2">
        <v>1</v>
      </c>
      <c r="N13" s="2">
        <v>1</v>
      </c>
      <c r="O13" s="2">
        <v>1</v>
      </c>
      <c r="P13" s="7">
        <f t="shared" si="0"/>
        <v>9</v>
      </c>
      <c r="Q13" s="41">
        <f t="shared" si="1"/>
        <v>10</v>
      </c>
      <c r="R13" s="40"/>
      <c r="S13" s="42">
        <v>12.5</v>
      </c>
      <c r="U13" s="42">
        <v>9</v>
      </c>
      <c r="V13" s="42">
        <v>10</v>
      </c>
      <c r="W13" s="8"/>
      <c r="X13" s="9">
        <v>24</v>
      </c>
      <c r="Y13" s="41">
        <f t="shared" si="5"/>
        <v>48</v>
      </c>
      <c r="Z13" s="10"/>
      <c r="AA13" s="47">
        <f t="shared" si="3"/>
        <v>89.5</v>
      </c>
      <c r="AB13" s="48" t="str">
        <f t="shared" si="4"/>
        <v>A</v>
      </c>
      <c r="AC13" s="12"/>
    </row>
    <row r="14" spans="1:29">
      <c r="B14" s="37">
        <v>3</v>
      </c>
      <c r="C14" s="37"/>
      <c r="D14" s="37"/>
      <c r="E14" s="38" t="s">
        <v>73</v>
      </c>
      <c r="F14" s="39" t="s">
        <v>72</v>
      </c>
      <c r="G14" s="2">
        <v>1</v>
      </c>
      <c r="H14" s="2">
        <v>1</v>
      </c>
      <c r="I14" s="2">
        <v>1</v>
      </c>
      <c r="J14" s="11">
        <v>1</v>
      </c>
      <c r="K14" s="11">
        <v>1</v>
      </c>
      <c r="L14" s="11">
        <v>1</v>
      </c>
      <c r="M14" s="2">
        <v>1</v>
      </c>
      <c r="N14" s="2">
        <v>1</v>
      </c>
      <c r="O14" s="2">
        <v>1</v>
      </c>
      <c r="P14" s="7">
        <f t="shared" si="0"/>
        <v>9</v>
      </c>
      <c r="Q14" s="41">
        <f t="shared" si="1"/>
        <v>10</v>
      </c>
      <c r="R14" s="40"/>
      <c r="S14" s="42">
        <v>12.5</v>
      </c>
      <c r="U14" s="42">
        <v>9</v>
      </c>
      <c r="V14" s="42">
        <v>10</v>
      </c>
      <c r="W14" s="8"/>
      <c r="X14" s="9">
        <v>12</v>
      </c>
      <c r="Y14" s="41">
        <f t="shared" si="5"/>
        <v>24</v>
      </c>
      <c r="Z14" s="10"/>
      <c r="AA14" s="47">
        <f t="shared" si="3"/>
        <v>65.5</v>
      </c>
      <c r="AB14" s="48" t="str">
        <f t="shared" si="4"/>
        <v>C+</v>
      </c>
    </row>
    <row r="15" spans="1:29">
      <c r="B15" s="53">
        <v>4</v>
      </c>
      <c r="C15" s="53"/>
      <c r="D15" s="53"/>
      <c r="E15" s="54" t="s">
        <v>50</v>
      </c>
      <c r="F15" s="55" t="s">
        <v>51</v>
      </c>
      <c r="G15" s="2">
        <v>1</v>
      </c>
      <c r="H15" s="2">
        <v>1</v>
      </c>
      <c r="I15" s="2">
        <v>1</v>
      </c>
      <c r="J15" s="11">
        <v>1</v>
      </c>
      <c r="K15" s="11">
        <v>1</v>
      </c>
      <c r="L15" s="11">
        <v>1</v>
      </c>
      <c r="M15" s="2">
        <v>1</v>
      </c>
      <c r="N15" s="2">
        <v>1</v>
      </c>
      <c r="O15" s="2">
        <v>1</v>
      </c>
      <c r="P15" s="7">
        <f t="shared" si="0"/>
        <v>9</v>
      </c>
      <c r="Q15" s="41">
        <f t="shared" si="1"/>
        <v>10</v>
      </c>
      <c r="R15" s="40"/>
      <c r="S15" s="42">
        <v>13</v>
      </c>
      <c r="U15" s="42">
        <v>8</v>
      </c>
      <c r="V15" s="42">
        <v>9.5</v>
      </c>
      <c r="W15" s="8"/>
      <c r="X15" s="9">
        <v>25</v>
      </c>
      <c r="Y15" s="41">
        <f t="shared" si="5"/>
        <v>50</v>
      </c>
      <c r="Z15" s="10"/>
      <c r="AA15" s="47">
        <f t="shared" si="3"/>
        <v>90.5</v>
      </c>
      <c r="AB15" s="48" t="str">
        <f t="shared" si="4"/>
        <v>A</v>
      </c>
    </row>
    <row r="16" spans="1:29">
      <c r="B16" s="53">
        <v>4</v>
      </c>
      <c r="C16" s="53"/>
      <c r="D16" s="53"/>
      <c r="E16" s="54" t="s">
        <v>58</v>
      </c>
      <c r="F16" s="55" t="s">
        <v>59</v>
      </c>
      <c r="G16" s="2">
        <v>1</v>
      </c>
      <c r="H16" s="2">
        <v>1</v>
      </c>
      <c r="I16" s="2">
        <v>1</v>
      </c>
      <c r="J16" s="11">
        <v>1</v>
      </c>
      <c r="K16" s="11">
        <v>1</v>
      </c>
      <c r="L16" s="11">
        <v>1</v>
      </c>
      <c r="M16" s="2">
        <v>1</v>
      </c>
      <c r="N16" s="2">
        <v>1</v>
      </c>
      <c r="O16" s="2">
        <v>1</v>
      </c>
      <c r="P16" s="7">
        <f t="shared" si="0"/>
        <v>9</v>
      </c>
      <c r="Q16" s="41">
        <f t="shared" si="1"/>
        <v>10</v>
      </c>
      <c r="R16" s="40"/>
      <c r="S16" s="42">
        <v>13</v>
      </c>
      <c r="U16" s="42">
        <v>8</v>
      </c>
      <c r="V16" s="42">
        <v>9.5</v>
      </c>
      <c r="W16" s="8"/>
      <c r="X16" s="9">
        <v>20</v>
      </c>
      <c r="Y16" s="41">
        <f t="shared" si="5"/>
        <v>40</v>
      </c>
      <c r="Z16" s="10"/>
      <c r="AA16" s="47">
        <f t="shared" si="3"/>
        <v>80.5</v>
      </c>
      <c r="AB16" s="48" t="str">
        <f t="shared" si="4"/>
        <v>A</v>
      </c>
    </row>
    <row r="17" spans="2:29">
      <c r="B17" s="53">
        <v>4</v>
      </c>
      <c r="C17" s="53"/>
      <c r="D17" s="53"/>
      <c r="E17" s="54" t="s">
        <v>62</v>
      </c>
      <c r="F17" s="55" t="s">
        <v>63</v>
      </c>
      <c r="G17" s="2">
        <v>1</v>
      </c>
      <c r="H17" s="2">
        <v>1</v>
      </c>
      <c r="I17" s="2">
        <v>1</v>
      </c>
      <c r="J17" s="11">
        <v>1</v>
      </c>
      <c r="K17" s="11">
        <v>1</v>
      </c>
      <c r="L17" s="11">
        <v>1</v>
      </c>
      <c r="M17" s="2">
        <v>1</v>
      </c>
      <c r="N17" s="2">
        <v>1</v>
      </c>
      <c r="O17" s="2">
        <v>1</v>
      </c>
      <c r="P17" s="7">
        <f t="shared" si="0"/>
        <v>9</v>
      </c>
      <c r="Q17" s="41">
        <f t="shared" si="1"/>
        <v>10</v>
      </c>
      <c r="R17" s="40"/>
      <c r="S17" s="42">
        <v>13</v>
      </c>
      <c r="U17" s="42">
        <v>8</v>
      </c>
      <c r="V17" s="42">
        <v>9.5</v>
      </c>
      <c r="W17" s="8"/>
      <c r="X17" s="9">
        <v>20</v>
      </c>
      <c r="Y17" s="41">
        <f t="shared" si="5"/>
        <v>40</v>
      </c>
      <c r="Z17" s="10"/>
      <c r="AA17" s="47">
        <f t="shared" si="3"/>
        <v>80.5</v>
      </c>
      <c r="AB17" s="48" t="str">
        <f t="shared" si="4"/>
        <v>A</v>
      </c>
    </row>
    <row r="18" spans="2:29">
      <c r="B18" s="53">
        <v>4</v>
      </c>
      <c r="C18" s="53"/>
      <c r="D18" s="53"/>
      <c r="E18" s="54" t="s">
        <v>64</v>
      </c>
      <c r="F18" s="55" t="s">
        <v>65</v>
      </c>
      <c r="G18" s="2">
        <v>1</v>
      </c>
      <c r="H18" s="2">
        <v>1</v>
      </c>
      <c r="I18" s="2">
        <v>1</v>
      </c>
      <c r="J18" s="11">
        <v>1</v>
      </c>
      <c r="K18" s="11">
        <v>1</v>
      </c>
      <c r="L18" s="11">
        <v>1</v>
      </c>
      <c r="M18" s="2">
        <v>1</v>
      </c>
      <c r="N18" s="2">
        <v>1</v>
      </c>
      <c r="O18" s="2">
        <v>1</v>
      </c>
      <c r="P18" s="7">
        <f t="shared" si="0"/>
        <v>9</v>
      </c>
      <c r="Q18" s="41">
        <f t="shared" si="1"/>
        <v>10</v>
      </c>
      <c r="R18" s="40"/>
      <c r="S18" s="42">
        <v>13</v>
      </c>
      <c r="U18" s="42">
        <v>8</v>
      </c>
      <c r="V18" s="42">
        <v>9.5</v>
      </c>
      <c r="W18" s="8"/>
      <c r="X18" s="9">
        <v>24</v>
      </c>
      <c r="Y18" s="41">
        <f t="shared" si="5"/>
        <v>48</v>
      </c>
      <c r="Z18" s="10"/>
      <c r="AA18" s="47">
        <f t="shared" si="3"/>
        <v>88.5</v>
      </c>
      <c r="AB18" s="48" t="str">
        <f t="shared" si="4"/>
        <v>A</v>
      </c>
    </row>
    <row r="19" spans="2:29">
      <c r="B19" s="53">
        <v>4</v>
      </c>
      <c r="C19" s="53"/>
      <c r="D19" s="53"/>
      <c r="E19" s="54" t="s">
        <v>77</v>
      </c>
      <c r="F19" s="55" t="s">
        <v>78</v>
      </c>
      <c r="G19" s="2">
        <v>0</v>
      </c>
      <c r="H19" s="2">
        <v>0</v>
      </c>
      <c r="I19" s="2">
        <v>1</v>
      </c>
      <c r="J19" s="11">
        <v>1</v>
      </c>
      <c r="K19" s="11">
        <v>1</v>
      </c>
      <c r="L19" s="11">
        <v>1</v>
      </c>
      <c r="M19" s="2">
        <v>1</v>
      </c>
      <c r="N19" s="2">
        <v>1</v>
      </c>
      <c r="O19" s="2">
        <v>1</v>
      </c>
      <c r="P19" s="7">
        <f t="shared" si="0"/>
        <v>7</v>
      </c>
      <c r="Q19" s="41">
        <f t="shared" si="1"/>
        <v>7.7777777777777777</v>
      </c>
      <c r="R19" s="40"/>
      <c r="S19" s="42">
        <v>13</v>
      </c>
      <c r="U19" s="42">
        <v>8</v>
      </c>
      <c r="V19" s="42">
        <v>9.5</v>
      </c>
      <c r="W19" s="8"/>
      <c r="X19" s="9">
        <v>17</v>
      </c>
      <c r="Y19" s="41">
        <f t="shared" si="5"/>
        <v>34</v>
      </c>
      <c r="Z19" s="10"/>
      <c r="AA19" s="47">
        <f t="shared" si="3"/>
        <v>72.277777777777771</v>
      </c>
      <c r="AB19" s="48" t="str">
        <f t="shared" si="4"/>
        <v>B</v>
      </c>
    </row>
    <row r="20" spans="2:29">
      <c r="B20" s="68"/>
      <c r="C20" s="68"/>
      <c r="D20" s="68"/>
      <c r="E20" s="69" t="s">
        <v>79</v>
      </c>
      <c r="F20" s="70" t="s">
        <v>80</v>
      </c>
      <c r="G20" s="71"/>
      <c r="H20" s="71"/>
      <c r="I20" s="71"/>
      <c r="J20" s="72"/>
      <c r="K20" s="72"/>
      <c r="L20" s="72"/>
      <c r="M20" s="71"/>
      <c r="N20" s="71"/>
      <c r="O20" s="71"/>
      <c r="P20" s="73"/>
      <c r="Q20" s="74"/>
      <c r="R20" s="75"/>
      <c r="S20" s="76"/>
      <c r="T20" s="77"/>
      <c r="U20" s="76"/>
      <c r="V20" s="76"/>
      <c r="W20" s="78"/>
      <c r="X20" s="79">
        <v>23</v>
      </c>
      <c r="Y20" s="74">
        <v>92</v>
      </c>
      <c r="Z20" s="72"/>
      <c r="AA20" s="80">
        <f t="shared" ref="AA20" si="6">Q20+S20+U20+V20+Y20</f>
        <v>92</v>
      </c>
      <c r="AB20" s="81" t="str">
        <f t="shared" ref="AB20" si="7">IF(AA20&gt;=79.5,"A",IF(AA20&gt;=74.5,"B+",IF(AA20&gt;=69.5,"B",IF(AA20&gt;=64.5,"C+",IF(AA20&gt;=59.5,"C",IF(AA20&gt;=54.5,"D+",IF(AA20&gt;=44.5,"D",IF(AA20&lt;44.5,"FAIL"))))))))</f>
        <v>A</v>
      </c>
      <c r="AC20" s="1" t="s">
        <v>81</v>
      </c>
    </row>
    <row r="21" spans="2:29">
      <c r="B21" s="37">
        <v>0</v>
      </c>
      <c r="C21" s="37"/>
      <c r="D21" s="37"/>
      <c r="E21" s="38" t="s">
        <v>70</v>
      </c>
      <c r="F21" s="39" t="s">
        <v>71</v>
      </c>
      <c r="G21" s="2">
        <v>1</v>
      </c>
      <c r="H21" s="11">
        <v>0</v>
      </c>
      <c r="I21" s="11">
        <v>1</v>
      </c>
      <c r="J21" s="11">
        <v>0</v>
      </c>
      <c r="K21" s="11">
        <v>0</v>
      </c>
      <c r="L21" s="11">
        <v>0</v>
      </c>
      <c r="M21" s="2">
        <v>0</v>
      </c>
      <c r="N21" s="2">
        <v>0</v>
      </c>
      <c r="O21" s="2">
        <v>0</v>
      </c>
      <c r="P21" s="7">
        <f>SUM(G21:O21)</f>
        <v>2</v>
      </c>
      <c r="Q21" s="41">
        <f>P21/9*10</f>
        <v>2.2222222222222223</v>
      </c>
      <c r="R21" s="40"/>
      <c r="S21" s="42">
        <v>0</v>
      </c>
      <c r="U21" s="42">
        <v>8.5</v>
      </c>
      <c r="V21" s="42">
        <v>0</v>
      </c>
      <c r="W21" s="8"/>
      <c r="X21" s="9"/>
      <c r="Y21" s="41">
        <f>X21*2</f>
        <v>0</v>
      </c>
      <c r="Z21" s="10"/>
      <c r="AA21" s="47">
        <f>Q21+S21+U21+V21+Y21</f>
        <v>10.722222222222221</v>
      </c>
      <c r="AB21" s="48" t="s">
        <v>82</v>
      </c>
    </row>
    <row r="22" spans="2:29">
      <c r="B22" s="37">
        <v>0</v>
      </c>
      <c r="C22" s="37"/>
      <c r="D22" s="37"/>
      <c r="E22" s="38" t="s">
        <v>75</v>
      </c>
      <c r="F22" s="39" t="s">
        <v>76</v>
      </c>
      <c r="G22" s="2">
        <v>0</v>
      </c>
      <c r="H22" s="2">
        <v>1</v>
      </c>
      <c r="I22" s="2">
        <v>1</v>
      </c>
      <c r="J22" s="11">
        <v>0</v>
      </c>
      <c r="K22" s="11">
        <v>0</v>
      </c>
      <c r="L22" s="11">
        <v>0</v>
      </c>
      <c r="M22" s="2">
        <v>0</v>
      </c>
      <c r="N22" s="2">
        <v>0</v>
      </c>
      <c r="O22" s="2">
        <v>0</v>
      </c>
      <c r="P22" s="7">
        <f>SUM(G22:O22)</f>
        <v>2</v>
      </c>
      <c r="Q22" s="41">
        <f>P22/9*10</f>
        <v>2.2222222222222223</v>
      </c>
      <c r="R22" s="40"/>
      <c r="S22" s="42"/>
      <c r="U22" s="42">
        <v>0</v>
      </c>
      <c r="V22" s="42"/>
      <c r="W22" s="8"/>
      <c r="X22" s="9"/>
      <c r="Y22" s="41">
        <f>X22*2</f>
        <v>0</v>
      </c>
      <c r="Z22" s="10"/>
      <c r="AA22" s="47">
        <f>Q22+S22+U22+V22+Y22</f>
        <v>2.2222222222222223</v>
      </c>
      <c r="AB22" s="48" t="s">
        <v>82</v>
      </c>
    </row>
    <row r="23" spans="2:29">
      <c r="B23" s="1"/>
      <c r="C23" s="1"/>
      <c r="D23" s="1"/>
      <c r="R23" s="1"/>
      <c r="S23" s="1"/>
      <c r="T23" s="1"/>
      <c r="U23" s="1"/>
      <c r="V23" s="1"/>
      <c r="W23" s="1"/>
    </row>
    <row r="24" spans="2:29">
      <c r="B24" s="60" t="s">
        <v>31</v>
      </c>
      <c r="C24" s="60"/>
      <c r="D24" s="61"/>
      <c r="E24" s="61"/>
      <c r="F24" s="61"/>
    </row>
  </sheetData>
  <sortState ref="A5:AO22">
    <sortCondition ref="B5:B22"/>
  </sortState>
  <mergeCells count="3">
    <mergeCell ref="X2:Y2"/>
    <mergeCell ref="AA2:AB2"/>
    <mergeCell ref="B24:F24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5"/>
  <sheetViews>
    <sheetView topLeftCell="A7" workbookViewId="0">
      <selection activeCell="A23" sqref="A23"/>
    </sheetView>
  </sheetViews>
  <sheetFormatPr defaultRowHeight="15"/>
  <cols>
    <col min="4" max="4" width="24.28515625" customWidth="1"/>
  </cols>
  <sheetData>
    <row r="4" spans="2: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25"/>
      <c r="C14" s="25"/>
      <c r="D14" s="1"/>
      <c r="E14" s="1"/>
      <c r="F14" s="1"/>
      <c r="G14" s="1"/>
      <c r="H14" s="1"/>
      <c r="I14" s="1"/>
      <c r="J14" s="1"/>
      <c r="K14" s="1"/>
      <c r="L14" s="1"/>
      <c r="M14" s="1"/>
      <c r="N14" s="62" t="s">
        <v>25</v>
      </c>
      <c r="O14" s="63"/>
    </row>
    <row r="15" spans="2:15">
      <c r="B15" s="1"/>
      <c r="C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8"/>
      <c r="O15" s="29"/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8" t="s">
        <v>24</v>
      </c>
      <c r="O16" s="29">
        <f>COUNTIF(Scores!AB5:AB19,"A")</f>
        <v>11</v>
      </c>
    </row>
    <row r="17" spans="2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 t="s">
        <v>23</v>
      </c>
      <c r="O17" s="29">
        <f>COUNTIF(Scores!AB5:AB19,"B+")</f>
        <v>1</v>
      </c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8" t="s">
        <v>18</v>
      </c>
      <c r="O18" s="29">
        <f>COUNTIF(Scores!AB5:AB19,"B")</f>
        <v>2</v>
      </c>
    </row>
    <row r="19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 t="s">
        <v>19</v>
      </c>
      <c r="O19" s="29">
        <f>COUNTIF(Scores!AB5:AB19,"C+")</f>
        <v>1</v>
      </c>
    </row>
    <row r="20" spans="2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8" t="s">
        <v>20</v>
      </c>
      <c r="O20" s="29">
        <f>COUNTIF(Scores!AB4:AB19,"C")</f>
        <v>0</v>
      </c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8" t="s">
        <v>21</v>
      </c>
      <c r="O21" s="29">
        <f>COUNTIF(Scores!AB5:AB19,"D+")</f>
        <v>0</v>
      </c>
    </row>
    <row r="22" spans="2:15">
      <c r="B22" s="1"/>
      <c r="C22" s="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8" t="s">
        <v>39</v>
      </c>
      <c r="O22" s="29">
        <f>COUNTIF(Scores!AB5:AB19,"D")</f>
        <v>0</v>
      </c>
    </row>
    <row r="23" spans="2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8" t="s">
        <v>22</v>
      </c>
      <c r="O23" s="29">
        <f>COUNTIF(Scores!AB5:AB19,"FAIL")</f>
        <v>0</v>
      </c>
    </row>
    <row r="24" spans="2:15" ht="15.75" thickBo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0" t="s">
        <v>26</v>
      </c>
      <c r="O24" s="31">
        <f>COUNTIF(Scores!AB5:AB19,"I")</f>
        <v>0</v>
      </c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B31" s="65" t="s">
        <v>37</v>
      </c>
      <c r="C31" s="66"/>
      <c r="D31" s="67"/>
      <c r="E31" s="27">
        <f>AVERAGE(Scores!Y5:Y19)</f>
        <v>42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B32" s="64" t="s">
        <v>32</v>
      </c>
      <c r="C32" s="64"/>
      <c r="D32" s="64"/>
      <c r="E32" s="32">
        <f>AVERAGE(Scores!AA5:AA19)</f>
        <v>82.970370370370375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33" t="s">
        <v>30</v>
      </c>
      <c r="C33" s="33"/>
      <c r="D33" s="33"/>
      <c r="E33" s="33"/>
      <c r="F33" s="33"/>
      <c r="G33" s="33"/>
      <c r="H33" s="33"/>
      <c r="I33" s="1"/>
      <c r="J33" s="1"/>
      <c r="K33" s="1"/>
      <c r="L33" s="1"/>
      <c r="M33" s="1"/>
      <c r="N33" s="1"/>
      <c r="O33" s="1"/>
    </row>
    <row r="34" spans="2:15">
      <c r="B34" s="1"/>
      <c r="N34" s="1"/>
      <c r="O34" s="1"/>
    </row>
    <row r="35" spans="2:1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Jirasak</cp:lastModifiedBy>
  <dcterms:created xsi:type="dcterms:W3CDTF">2009-12-15T00:51:19Z</dcterms:created>
  <dcterms:modified xsi:type="dcterms:W3CDTF">2014-07-14T11:59:08Z</dcterms:modified>
</cp:coreProperties>
</file>