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7400" windowHeight="9735"/>
  </bookViews>
  <sheets>
    <sheet name="Scores" sheetId="1" r:id="rId1"/>
    <sheet name="Results summary" sheetId="2" r:id="rId2"/>
  </sheets>
  <definedNames>
    <definedName name="_xlnm._FilterDatabase" localSheetId="0" hidden="1">Scores!$A$5:$AA$20</definedName>
  </definedNames>
  <calcPr calcId="124519"/>
</workbook>
</file>

<file path=xl/calcChain.xml><?xml version="1.0" encoding="utf-8"?>
<calcChain xmlns="http://schemas.openxmlformats.org/spreadsheetml/2006/main">
  <c r="Y11" i="1"/>
  <c r="W6"/>
  <c r="W7"/>
  <c r="W8"/>
  <c r="W9"/>
  <c r="W10"/>
  <c r="W11"/>
  <c r="W12"/>
  <c r="W13"/>
  <c r="W14"/>
  <c r="W15"/>
  <c r="W16"/>
  <c r="W17"/>
  <c r="W18"/>
  <c r="W19"/>
  <c r="W20"/>
  <c r="W21"/>
  <c r="W22"/>
  <c r="W23"/>
  <c r="W24"/>
  <c r="W25"/>
  <c r="W26"/>
  <c r="W27"/>
  <c r="W5"/>
  <c r="E31" i="2" l="1"/>
  <c r="O14" i="1"/>
  <c r="P14" s="1"/>
  <c r="O15"/>
  <c r="P15" s="1"/>
  <c r="O9"/>
  <c r="P9" s="1"/>
  <c r="O10"/>
  <c r="P10" s="1"/>
  <c r="O16"/>
  <c r="P16" s="1"/>
  <c r="O17"/>
  <c r="P17" s="1"/>
  <c r="O18"/>
  <c r="P18" s="1"/>
  <c r="O19"/>
  <c r="P19" s="1"/>
  <c r="O11"/>
  <c r="P11" s="1"/>
  <c r="O23"/>
  <c r="P23" s="1"/>
  <c r="O5"/>
  <c r="P5" s="1"/>
  <c r="Y5" s="1"/>
  <c r="O12"/>
  <c r="P12" s="1"/>
  <c r="O6"/>
  <c r="P6" s="1"/>
  <c r="O7"/>
  <c r="P7" s="1"/>
  <c r="O24"/>
  <c r="P24" s="1"/>
  <c r="O25"/>
  <c r="P25" s="1"/>
  <c r="O26"/>
  <c r="P26" s="1"/>
  <c r="O13"/>
  <c r="P13" s="1"/>
  <c r="O22"/>
  <c r="P22" s="1"/>
  <c r="O20"/>
  <c r="P20" s="1"/>
  <c r="O21"/>
  <c r="P21" s="1"/>
  <c r="O27"/>
  <c r="P27" s="1"/>
  <c r="Y27" s="1"/>
  <c r="O8"/>
  <c r="P8" s="1"/>
  <c r="Y8" s="1"/>
  <c r="Y20" l="1"/>
  <c r="Z20" s="1"/>
  <c r="Y13"/>
  <c r="Z13" s="1"/>
  <c r="Y25"/>
  <c r="Z25" s="1"/>
  <c r="Y7"/>
  <c r="Z7" s="1"/>
  <c r="Y12"/>
  <c r="Z12" s="1"/>
  <c r="Y23"/>
  <c r="Z23" s="1"/>
  <c r="Y19"/>
  <c r="Z19" s="1"/>
  <c r="Y17"/>
  <c r="Z17" s="1"/>
  <c r="Y10"/>
  <c r="Z10" s="1"/>
  <c r="Y15"/>
  <c r="Z15" s="1"/>
  <c r="Y21"/>
  <c r="Z21" s="1"/>
  <c r="Y22"/>
  <c r="Z22" s="1"/>
  <c r="Y26"/>
  <c r="Z26" s="1"/>
  <c r="Y24"/>
  <c r="Z24" s="1"/>
  <c r="Y6"/>
  <c r="Z6" s="1"/>
  <c r="Z11"/>
  <c r="Y18"/>
  <c r="Z18" s="1"/>
  <c r="Y16"/>
  <c r="Z16" s="1"/>
  <c r="Y9"/>
  <c r="Z9" s="1"/>
  <c r="Y14"/>
  <c r="Z14" s="1"/>
  <c r="Z5"/>
  <c r="Z27"/>
  <c r="Z8"/>
  <c r="O23" i="2" l="1"/>
  <c r="O21"/>
  <c r="O19"/>
  <c r="O17"/>
  <c r="O22"/>
  <c r="O20"/>
  <c r="O18"/>
  <c r="O16"/>
  <c r="E32"/>
</calcChain>
</file>

<file path=xl/sharedStrings.xml><?xml version="1.0" encoding="utf-8"?>
<sst xmlns="http://schemas.openxmlformats.org/spreadsheetml/2006/main" count="113" uniqueCount="92">
  <si>
    <t>No.</t>
  </si>
  <si>
    <t xml:space="preserve">Bonus </t>
  </si>
  <si>
    <t>Group</t>
  </si>
  <si>
    <t>Title</t>
  </si>
  <si>
    <t>First name(s)</t>
  </si>
  <si>
    <t>Last Name</t>
  </si>
  <si>
    <t>Attendance</t>
  </si>
  <si>
    <t>Exam</t>
  </si>
  <si>
    <t>Final score</t>
  </si>
  <si>
    <t>L1</t>
  </si>
  <si>
    <t>L2</t>
  </si>
  <si>
    <t>L3</t>
  </si>
  <si>
    <t>L4</t>
  </si>
  <si>
    <t>L5</t>
  </si>
  <si>
    <t>L6</t>
  </si>
  <si>
    <t>Exam %</t>
  </si>
  <si>
    <t>Grade</t>
  </si>
  <si>
    <t>/10</t>
  </si>
  <si>
    <t>/100</t>
  </si>
  <si>
    <t>B</t>
  </si>
  <si>
    <t>C+</t>
  </si>
  <si>
    <t>C</t>
  </si>
  <si>
    <t>D+</t>
  </si>
  <si>
    <t>F</t>
  </si>
  <si>
    <t>B+</t>
  </si>
  <si>
    <t>A</t>
  </si>
  <si>
    <t>RESULTS</t>
  </si>
  <si>
    <t>I</t>
  </si>
  <si>
    <t>L7</t>
  </si>
  <si>
    <t>Total</t>
  </si>
  <si>
    <t xml:space="preserve"> %</t>
  </si>
  <si>
    <t>Score of 0.5 or above will be rounded up to the next score if it results in a higher grade</t>
  </si>
  <si>
    <r>
      <t xml:space="preserve">See </t>
    </r>
    <r>
      <rPr>
        <b/>
        <i/>
        <sz val="11"/>
        <color indexed="8"/>
        <rFont val="Calibri"/>
        <family val="2"/>
      </rPr>
      <t>Results Summary</t>
    </r>
    <r>
      <rPr>
        <b/>
        <sz val="11"/>
        <color indexed="8"/>
        <rFont val="Calibri"/>
        <family val="2"/>
      </rPr>
      <t xml:space="preserve"> below for analysis</t>
    </r>
  </si>
  <si>
    <t>Score</t>
  </si>
  <si>
    <t>Average course score overall              (out of 100)</t>
  </si>
  <si>
    <t xml:space="preserve">  %</t>
  </si>
  <si>
    <t xml:space="preserve">MR </t>
  </si>
  <si>
    <t>/7</t>
  </si>
  <si>
    <t>MS</t>
  </si>
  <si>
    <t>TIMOTHY</t>
  </si>
  <si>
    <t>VAN CLEVEN</t>
  </si>
  <si>
    <t>SIMON</t>
  </si>
  <si>
    <t>HAYCROFT</t>
  </si>
  <si>
    <t>YIN HNIN</t>
  </si>
  <si>
    <t>OO</t>
  </si>
  <si>
    <t>ANDREW JUAN</t>
  </si>
  <si>
    <t>THIRION</t>
  </si>
  <si>
    <t>ZINMAUNGMAUNG</t>
  </si>
  <si>
    <t xml:space="preserve">ZAW </t>
  </si>
  <si>
    <t>PRISSANA</t>
  </si>
  <si>
    <t>SUKSANGUAN</t>
  </si>
  <si>
    <t>PACHARAPAN</t>
  </si>
  <si>
    <t>WASARN</t>
  </si>
  <si>
    <t>PRAPAWAN</t>
  </si>
  <si>
    <t>SILASUWAN</t>
  </si>
  <si>
    <t>THANAPORN</t>
  </si>
  <si>
    <t>TARNTONG</t>
  </si>
  <si>
    <t>JUNICHI</t>
  </si>
  <si>
    <t>NITTA</t>
  </si>
  <si>
    <t>JOSEPH</t>
  </si>
  <si>
    <t>NLEPE</t>
  </si>
  <si>
    <t>My Special Letter</t>
  </si>
  <si>
    <t>DAVID</t>
  </si>
  <si>
    <t>HUBBLE</t>
  </si>
  <si>
    <t>MARK</t>
  </si>
  <si>
    <t>DAVIES</t>
  </si>
  <si>
    <t xml:space="preserve">ROBEN </t>
  </si>
  <si>
    <t xml:space="preserve">VILJOEN </t>
  </si>
  <si>
    <t>PAUL</t>
  </si>
  <si>
    <t>COOK</t>
  </si>
  <si>
    <t>TOM</t>
  </si>
  <si>
    <t>SCALLY</t>
  </si>
  <si>
    <t>TARIKA JOY</t>
  </si>
  <si>
    <t>CATEQUISTA</t>
  </si>
  <si>
    <t>HUGUES</t>
  </si>
  <si>
    <t>BOURNAS</t>
  </si>
  <si>
    <t xml:space="preserve">LEWIS MARTIN </t>
  </si>
  <si>
    <t>BROWN</t>
  </si>
  <si>
    <t>WENBIN</t>
  </si>
  <si>
    <t>DING</t>
  </si>
  <si>
    <t>PIYANEE</t>
  </si>
  <si>
    <t>PROMLERT</t>
  </si>
  <si>
    <t>MR</t>
  </si>
  <si>
    <t>CHIARA LYN</t>
  </si>
  <si>
    <t>LERTCHAI</t>
  </si>
  <si>
    <t>MOSTAFA</t>
  </si>
  <si>
    <t>TAHMOORESI</t>
  </si>
  <si>
    <t>More score for presentation</t>
  </si>
  <si>
    <t>/60</t>
  </si>
  <si>
    <t>Average score on the exam (mean)   (out of 60)</t>
  </si>
  <si>
    <t>Quiz</t>
  </si>
  <si>
    <t>/50</t>
  </si>
</sst>
</file>

<file path=xl/styles.xml><?xml version="1.0" encoding="utf-8"?>
<styleSheet xmlns="http://schemas.openxmlformats.org/spreadsheetml/2006/main">
  <numFmts count="1">
    <numFmt numFmtId="187" formatCode="0.0"/>
  </numFmts>
  <fonts count="18">
    <font>
      <sz val="11"/>
      <color indexed="8"/>
      <name val="Calibri"/>
      <family val="2"/>
    </font>
    <font>
      <sz val="10"/>
      <name val="Arial"/>
      <family val="2"/>
    </font>
    <font>
      <b/>
      <sz val="14"/>
      <name val="Times New Roman"/>
      <family val="1"/>
    </font>
    <font>
      <sz val="10"/>
      <name val="Tahoma"/>
      <family val="2"/>
    </font>
    <font>
      <b/>
      <sz val="10"/>
      <name val="Arial"/>
      <family val="2"/>
    </font>
    <font>
      <sz val="8"/>
      <name val="Calibri"/>
      <family val="2"/>
    </font>
    <font>
      <sz val="11"/>
      <name val="Times New Roman"/>
      <family val="1"/>
    </font>
    <font>
      <b/>
      <sz val="12"/>
      <name val="Times New Roman"/>
      <family val="1"/>
    </font>
    <font>
      <b/>
      <sz val="16"/>
      <name val="Cordia New"/>
      <family val="2"/>
    </font>
    <font>
      <b/>
      <sz val="10"/>
      <name val="Times New Roman"/>
      <family val="1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Times New Roman"/>
      <family val="1"/>
    </font>
    <font>
      <sz val="1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i/>
      <sz val="11"/>
      <color indexed="8"/>
      <name val="Calibri"/>
      <family val="2"/>
    </font>
    <font>
      <b/>
      <sz val="11"/>
      <name val="Times New Roman"/>
      <family val="1"/>
    </font>
  </fonts>
  <fills count="1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2" fillId="2" borderId="1" applyBorder="0">
      <protection locked="0"/>
    </xf>
  </cellStyleXfs>
  <cellXfs count="75">
    <xf numFmtId="0" fontId="0" fillId="0" borderId="0" xfId="0"/>
    <xf numFmtId="0" fontId="0" fillId="0" borderId="0" xfId="0" applyProtection="1">
      <protection locked="0"/>
    </xf>
    <xf numFmtId="0" fontId="3" fillId="3" borderId="2" xfId="0" applyNumberFormat="1" applyFont="1" applyFill="1" applyBorder="1" applyAlignment="1" applyProtection="1">
      <alignment wrapText="1"/>
    </xf>
    <xf numFmtId="0" fontId="0" fillId="0" borderId="0" xfId="0" applyAlignment="1" applyProtection="1">
      <alignment horizontal="center"/>
      <protection locked="0"/>
    </xf>
    <xf numFmtId="0" fontId="2" fillId="5" borderId="2" xfId="0" applyFont="1" applyFill="1" applyBorder="1" applyAlignment="1" applyProtection="1">
      <protection locked="0"/>
    </xf>
    <xf numFmtId="16" fontId="9" fillId="3" borderId="2" xfId="0" applyNumberFormat="1" applyFont="1" applyFill="1" applyBorder="1" applyAlignment="1" applyProtection="1">
      <alignment wrapText="1"/>
      <protection locked="0"/>
    </xf>
    <xf numFmtId="0" fontId="7" fillId="5" borderId="2" xfId="0" applyFont="1" applyFill="1" applyBorder="1" applyAlignment="1" applyProtection="1">
      <alignment horizontal="center"/>
      <protection locked="0"/>
    </xf>
    <xf numFmtId="0" fontId="6" fillId="0" borderId="2" xfId="0" applyFont="1" applyFill="1" applyBorder="1" applyAlignment="1" applyProtection="1">
      <alignment horizontal="center"/>
      <protection locked="0"/>
    </xf>
    <xf numFmtId="0" fontId="6" fillId="0" borderId="2" xfId="0" applyFont="1" applyBorder="1" applyAlignment="1" applyProtection="1">
      <alignment horizontal="center"/>
      <protection locked="0"/>
    </xf>
    <xf numFmtId="0" fontId="3" fillId="7" borderId="2" xfId="0" applyNumberFormat="1" applyFont="1" applyFill="1" applyBorder="1" applyAlignment="1" applyProtection="1">
      <alignment horizontal="center" wrapText="1"/>
    </xf>
    <xf numFmtId="0" fontId="0" fillId="0" borderId="0" xfId="0" applyProtection="1"/>
    <xf numFmtId="0" fontId="3" fillId="7" borderId="2" xfId="0" applyFont="1" applyFill="1" applyBorder="1" applyAlignment="1" applyProtection="1">
      <alignment horizontal="center" wrapText="1"/>
    </xf>
    <xf numFmtId="0" fontId="3" fillId="5" borderId="2" xfId="0" applyFont="1" applyFill="1" applyBorder="1" applyAlignment="1" applyProtection="1">
      <alignment wrapText="1"/>
    </xf>
    <xf numFmtId="0" fontId="3" fillId="3" borderId="2" xfId="0" applyFont="1" applyFill="1" applyBorder="1" applyAlignment="1" applyProtection="1">
      <alignment wrapText="1"/>
    </xf>
    <xf numFmtId="9" fontId="0" fillId="0" borderId="0" xfId="0" applyNumberForma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11" fillId="5" borderId="0" xfId="0" applyFont="1" applyFill="1" applyProtection="1">
      <protection locked="0"/>
    </xf>
    <xf numFmtId="0" fontId="0" fillId="0" borderId="0" xfId="0" applyAlignment="1">
      <alignment horizontal="center"/>
    </xf>
    <xf numFmtId="16" fontId="9" fillId="3" borderId="5" xfId="0" applyNumberFormat="1" applyFont="1" applyFill="1" applyBorder="1" applyAlignment="1" applyProtection="1">
      <alignment wrapText="1"/>
      <protection locked="0"/>
    </xf>
    <xf numFmtId="0" fontId="7" fillId="4" borderId="3" xfId="0" applyFont="1" applyFill="1" applyBorder="1" applyAlignment="1" applyProtection="1">
      <protection locked="0"/>
    </xf>
    <xf numFmtId="0" fontId="7" fillId="4" borderId="3" xfId="0" applyFont="1" applyFill="1" applyBorder="1" applyAlignment="1" applyProtection="1">
      <alignment horizontal="center"/>
      <protection locked="0"/>
    </xf>
    <xf numFmtId="0" fontId="7" fillId="4" borderId="3" xfId="0" applyFont="1" applyFill="1" applyBorder="1" applyAlignment="1" applyProtection="1">
      <alignment horizontal="left"/>
      <protection locked="0"/>
    </xf>
    <xf numFmtId="0" fontId="8" fillId="0" borderId="6" xfId="0" applyFont="1" applyBorder="1" applyAlignment="1" applyProtection="1">
      <protection locked="0"/>
    </xf>
    <xf numFmtId="0" fontId="8" fillId="0" borderId="6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protection locked="0"/>
    </xf>
    <xf numFmtId="0" fontId="8" fillId="0" borderId="6" xfId="0" applyFont="1" applyFill="1" applyBorder="1" applyAlignment="1" applyProtection="1">
      <alignment horizontal="left"/>
      <protection locked="0"/>
    </xf>
    <xf numFmtId="0" fontId="14" fillId="0" borderId="0" xfId="0" applyFont="1" applyProtection="1">
      <protection locked="0"/>
    </xf>
    <xf numFmtId="0" fontId="13" fillId="0" borderId="0" xfId="0" applyFont="1" applyProtection="1">
      <protection locked="0"/>
    </xf>
    <xf numFmtId="0" fontId="13" fillId="5" borderId="0" xfId="0" applyFont="1" applyFill="1" applyProtection="1">
      <protection locked="0"/>
    </xf>
    <xf numFmtId="0" fontId="6" fillId="5" borderId="2" xfId="0" applyFont="1" applyFill="1" applyBorder="1" applyAlignment="1" applyProtection="1">
      <alignment horizontal="center"/>
      <protection locked="0"/>
    </xf>
    <xf numFmtId="0" fontId="7" fillId="6" borderId="3" xfId="0" applyFont="1" applyFill="1" applyBorder="1" applyAlignment="1" applyProtection="1">
      <protection locked="0"/>
    </xf>
    <xf numFmtId="187" fontId="10" fillId="2" borderId="2" xfId="0" applyNumberFormat="1" applyFont="1" applyFill="1" applyBorder="1" applyAlignment="1" applyProtection="1">
      <alignment horizontal="center"/>
      <protection locked="0"/>
    </xf>
    <xf numFmtId="0" fontId="10" fillId="2" borderId="7" xfId="0" applyFont="1" applyFill="1" applyBorder="1" applyAlignment="1" applyProtection="1">
      <alignment horizontal="center"/>
      <protection locked="0"/>
    </xf>
    <xf numFmtId="0" fontId="10" fillId="2" borderId="8" xfId="0" applyFont="1" applyFill="1" applyBorder="1" applyAlignment="1" applyProtection="1">
      <alignment horizontal="center"/>
      <protection locked="0"/>
    </xf>
    <xf numFmtId="0" fontId="10" fillId="2" borderId="9" xfId="0" applyFont="1" applyFill="1" applyBorder="1" applyAlignment="1" applyProtection="1">
      <alignment horizontal="center"/>
      <protection locked="0"/>
    </xf>
    <xf numFmtId="0" fontId="10" fillId="2" borderId="10" xfId="0" applyFont="1" applyFill="1" applyBorder="1" applyAlignment="1" applyProtection="1">
      <alignment horizontal="center"/>
      <protection locked="0"/>
    </xf>
    <xf numFmtId="187" fontId="10" fillId="2" borderId="3" xfId="0" applyNumberFormat="1" applyFont="1" applyFill="1" applyBorder="1" applyAlignment="1" applyProtection="1">
      <alignment horizontal="center"/>
      <protection locked="0"/>
    </xf>
    <xf numFmtId="0" fontId="0" fillId="8" borderId="2" xfId="0" applyFill="1" applyBorder="1" applyProtection="1">
      <protection locked="0"/>
    </xf>
    <xf numFmtId="0" fontId="2" fillId="2" borderId="2" xfId="1" applyBorder="1" applyAlignment="1">
      <alignment horizontal="center"/>
      <protection locked="0"/>
    </xf>
    <xf numFmtId="0" fontId="2" fillId="2" borderId="1" xfId="0" applyFont="1" applyFill="1" applyBorder="1" applyAlignment="1" applyProtection="1">
      <protection locked="0"/>
    </xf>
    <xf numFmtId="0" fontId="7" fillId="9" borderId="2" xfId="0" applyFont="1" applyFill="1" applyBorder="1" applyAlignment="1" applyProtection="1">
      <alignment horizontal="center"/>
      <protection locked="0"/>
    </xf>
    <xf numFmtId="0" fontId="1" fillId="4" borderId="2" xfId="0" applyFont="1" applyFill="1" applyBorder="1" applyAlignment="1" applyProtection="1">
      <alignment horizontal="center"/>
      <protection locked="0"/>
    </xf>
    <xf numFmtId="0" fontId="1" fillId="4" borderId="2" xfId="0" applyFont="1" applyFill="1" applyBorder="1" applyProtection="1">
      <protection locked="0"/>
    </xf>
    <xf numFmtId="0" fontId="1" fillId="4" borderId="2" xfId="0" applyFont="1" applyFill="1" applyBorder="1" applyAlignment="1" applyProtection="1">
      <alignment horizontal="left"/>
      <protection locked="0"/>
    </xf>
    <xf numFmtId="0" fontId="0" fillId="0" borderId="2" xfId="0" applyBorder="1" applyProtection="1">
      <protection locked="0"/>
    </xf>
    <xf numFmtId="0" fontId="13" fillId="5" borderId="2" xfId="0" applyFont="1" applyFill="1" applyBorder="1" applyProtection="1">
      <protection locked="0"/>
    </xf>
    <xf numFmtId="0" fontId="13" fillId="10" borderId="0" xfId="0" applyFont="1" applyFill="1"/>
    <xf numFmtId="187" fontId="3" fillId="11" borderId="2" xfId="0" applyNumberFormat="1" applyFont="1" applyFill="1" applyBorder="1" applyAlignment="1" applyProtection="1">
      <alignment horizontal="center" wrapText="1"/>
    </xf>
    <xf numFmtId="0" fontId="13" fillId="11" borderId="2" xfId="0" applyFont="1" applyFill="1" applyBorder="1" applyAlignment="1" applyProtection="1">
      <alignment horizontal="center"/>
    </xf>
    <xf numFmtId="14" fontId="9" fillId="11" borderId="2" xfId="0" applyNumberFormat="1" applyFont="1" applyFill="1" applyBorder="1" applyAlignment="1" applyProtection="1">
      <alignment horizontal="center" wrapText="1"/>
      <protection locked="0"/>
    </xf>
    <xf numFmtId="0" fontId="12" fillId="11" borderId="2" xfId="0" applyFont="1" applyFill="1" applyBorder="1" applyAlignment="1">
      <alignment horizontal="center"/>
    </xf>
    <xf numFmtId="0" fontId="9" fillId="11" borderId="2" xfId="0" applyFont="1" applyFill="1" applyBorder="1" applyAlignment="1" applyProtection="1">
      <alignment horizontal="center"/>
      <protection locked="0"/>
    </xf>
    <xf numFmtId="0" fontId="7" fillId="12" borderId="2" xfId="0" applyFont="1" applyFill="1" applyBorder="1" applyAlignment="1" applyProtection="1">
      <alignment horizontal="center"/>
      <protection locked="0"/>
    </xf>
    <xf numFmtId="16" fontId="17" fillId="12" borderId="2" xfId="0" applyNumberFormat="1" applyFont="1" applyFill="1" applyBorder="1" applyAlignment="1" applyProtection="1">
      <alignment horizontal="center" wrapText="1"/>
      <protection locked="0"/>
    </xf>
    <xf numFmtId="187" fontId="4" fillId="13" borderId="2" xfId="0" applyNumberFormat="1" applyFont="1" applyFill="1" applyBorder="1" applyAlignment="1" applyProtection="1">
      <alignment horizontal="center"/>
    </xf>
    <xf numFmtId="0" fontId="4" fillId="13" borderId="2" xfId="0" applyFont="1" applyFill="1" applyBorder="1" applyAlignment="1">
      <alignment horizontal="center"/>
    </xf>
    <xf numFmtId="0" fontId="1" fillId="14" borderId="2" xfId="0" applyFont="1" applyFill="1" applyBorder="1" applyAlignment="1" applyProtection="1">
      <alignment horizontal="center"/>
      <protection locked="0"/>
    </xf>
    <xf numFmtId="0" fontId="1" fillId="14" borderId="2" xfId="0" applyFont="1" applyFill="1" applyBorder="1" applyProtection="1">
      <protection locked="0"/>
    </xf>
    <xf numFmtId="0" fontId="1" fillId="14" borderId="2" xfId="0" applyFont="1" applyFill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6" fillId="5" borderId="0" xfId="0" applyFont="1" applyFill="1" applyBorder="1" applyAlignment="1" applyProtection="1">
      <alignment horizontal="center"/>
      <protection locked="0"/>
    </xf>
    <xf numFmtId="0" fontId="13" fillId="15" borderId="2" xfId="0" applyFont="1" applyFill="1" applyBorder="1" applyAlignment="1" applyProtection="1">
      <alignment horizontal="center"/>
    </xf>
    <xf numFmtId="0" fontId="2" fillId="2" borderId="1" xfId="0" applyFont="1" applyFill="1" applyBorder="1" applyAlignment="1" applyProtection="1">
      <alignment horizontal="center"/>
      <protection locked="0"/>
    </xf>
    <xf numFmtId="0" fontId="0" fillId="0" borderId="5" xfId="0" applyBorder="1" applyAlignment="1">
      <alignment horizontal="center"/>
    </xf>
    <xf numFmtId="0" fontId="2" fillId="9" borderId="1" xfId="0" applyFont="1" applyFill="1" applyBorder="1" applyAlignment="1" applyProtection="1">
      <protection locked="0"/>
    </xf>
    <xf numFmtId="0" fontId="0" fillId="0" borderId="5" xfId="0" applyBorder="1"/>
    <xf numFmtId="0" fontId="10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protection locked="0"/>
    </xf>
    <xf numFmtId="0" fontId="15" fillId="2" borderId="11" xfId="0" applyFont="1" applyFill="1" applyBorder="1" applyAlignment="1" applyProtection="1">
      <alignment horizontal="center"/>
      <protection locked="0"/>
    </xf>
    <xf numFmtId="0" fontId="0" fillId="2" borderId="12" xfId="0" applyFill="1" applyBorder="1" applyAlignment="1">
      <alignment horizontal="center"/>
    </xf>
    <xf numFmtId="0" fontId="10" fillId="2" borderId="3" xfId="0" applyFont="1" applyFill="1" applyBorder="1" applyAlignment="1" applyProtection="1">
      <alignment horizontal="left"/>
      <protection locked="0"/>
    </xf>
    <xf numFmtId="0" fontId="10" fillId="2" borderId="1" xfId="0" applyFont="1" applyFill="1" applyBorder="1" applyAlignment="1" applyProtection="1">
      <alignment horizontal="left"/>
      <protection locked="0"/>
    </xf>
    <xf numFmtId="0" fontId="10" fillId="2" borderId="4" xfId="0" applyFont="1" applyFill="1" applyBorder="1" applyAlignment="1" applyProtection="1">
      <alignment horizontal="left"/>
      <protection locked="0"/>
    </xf>
    <xf numFmtId="0" fontId="10" fillId="2" borderId="5" xfId="0" applyFont="1" applyFill="1" applyBorder="1" applyAlignment="1" applyProtection="1">
      <alignment horizontal="left"/>
      <protection locked="0"/>
    </xf>
  </cellXfs>
  <cellStyles count="2">
    <cellStyle name="Normal" xfId="0" builtinId="0"/>
    <cellStyle name="Style 1" xfId="1"/>
  </cellStyles>
  <dxfs count="0"/>
  <tableStyles count="0" defaultTableStyle="TableStyleMedium9" defaultPivotStyle="PivotStyleLight16"/>
  <colors>
    <mruColors>
      <color rgb="FFCCFF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view3D>
      <c:rotX val="30"/>
      <c:perspective val="30"/>
    </c:view3D>
    <c:plotArea>
      <c:layout>
        <c:manualLayout>
          <c:layoutTarget val="inner"/>
          <c:xMode val="edge"/>
          <c:yMode val="edge"/>
          <c:x val="0.15742793791574294"/>
          <c:y val="0.24000029296910771"/>
          <c:w val="0.53991130820399114"/>
          <c:h val="0.76000092773550765"/>
        </c:manualLayout>
      </c:layout>
      <c:pie3DChart>
        <c:varyColors val="1"/>
        <c:ser>
          <c:idx val="0"/>
          <c:order val="0"/>
          <c:spPr>
            <a:ln>
              <a:solidFill>
                <a:schemeClr val="tx1"/>
              </a:solidFill>
            </a:ln>
          </c:spPr>
          <c:explosion val="30"/>
          <c:dPt>
            <c:idx val="0"/>
            <c:spPr>
              <a:solidFill>
                <a:srgbClr val="FFFF00"/>
              </a:solidFill>
              <a:ln>
                <a:solidFill>
                  <a:schemeClr val="tx1"/>
                </a:solidFill>
              </a:ln>
            </c:spPr>
          </c:dPt>
          <c:dLbls>
            <c:dLbl>
              <c:idx val="0"/>
              <c:layout>
                <c:manualLayout>
                  <c:x val="2.2794053577310933E-2"/>
                  <c:y val="6.2192285206055402E-2"/>
                </c:manualLayout>
              </c:layout>
              <c:dLblPos val="bestFit"/>
              <c:showCatName val="1"/>
              <c:showPercent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4.1275427616082404E-2"/>
                  <c:y val="2.28605192123497E-2"/>
                </c:manualLayout>
              </c:layout>
              <c:showCatName val="1"/>
              <c:showPercent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5808884213359969E-3"/>
                  <c:y val="-3.9736040103991739E-2"/>
                </c:manualLayout>
              </c:layout>
              <c:showCatName val="1"/>
              <c:showPercent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1.6562706989561526E-2"/>
                  <c:y val="-2.8009851849087584E-2"/>
                </c:manualLayout>
              </c:layout>
              <c:dLblPos val="bestFit"/>
              <c:showCatName val="1"/>
              <c:showPercent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1.5621508849855307E-2"/>
                  <c:y val="-6.6725130922615714E-2"/>
                </c:manualLayout>
              </c:layout>
              <c:dLblPos val="bestFit"/>
              <c:showCatName val="1"/>
              <c:showPercent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7.2192716801088117E-2"/>
                  <c:y val="-8.8130263337935832E-2"/>
                </c:manualLayout>
              </c:layout>
              <c:showCatName val="1"/>
              <c:showPercent val="1"/>
            </c:dLbl>
            <c:dLbl>
              <c:idx val="6"/>
              <c:layout>
                <c:manualLayout>
                  <c:x val="9.8211043457624478E-2"/>
                  <c:y val="-7.8643380477914193E-2"/>
                </c:manualLayout>
              </c:layout>
              <c:showCatName val="1"/>
              <c:showPercent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n-US" sz="1200" b="1"/>
                </a:pPr>
                <a:endParaRPr lang="th-TH"/>
              </a:p>
            </c:txPr>
            <c:showCatName val="1"/>
            <c:showPercent val="1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'Results summary'!$N$16:$N$22</c:f>
              <c:strCache>
                <c:ptCount val="7"/>
                <c:pt idx="0">
                  <c:v>A</c:v>
                </c:pt>
                <c:pt idx="1">
                  <c:v>B+</c:v>
                </c:pt>
                <c:pt idx="2">
                  <c:v>B</c:v>
                </c:pt>
                <c:pt idx="3">
                  <c:v>C+</c:v>
                </c:pt>
                <c:pt idx="4">
                  <c:v>C</c:v>
                </c:pt>
                <c:pt idx="5">
                  <c:v>D+</c:v>
                </c:pt>
                <c:pt idx="6">
                  <c:v>F</c:v>
                </c:pt>
              </c:strCache>
            </c:strRef>
          </c:cat>
          <c:val>
            <c:numRef>
              <c:f>'Results summary'!$O$16:$O$22</c:f>
              <c:numCache>
                <c:formatCode>General</c:formatCode>
                <c:ptCount val="7"/>
                <c:pt idx="0">
                  <c:v>16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</c:numCache>
            </c:numRef>
          </c:val>
        </c:ser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7472294534611761"/>
          <c:y val="9.2500015811276648E-2"/>
          <c:w val="6.0975663756316134E-2"/>
          <c:h val="0.82000088543148963"/>
        </c:manualLayout>
      </c:layout>
      <c:spPr>
        <a:solidFill>
          <a:schemeClr val="lt1"/>
        </a:solidFill>
        <a:ln w="25400" cap="flat" cmpd="sng" algn="ctr">
          <a:solidFill>
            <a:schemeClr val="accent6"/>
          </a:solidFill>
          <a:prstDash val="solid"/>
        </a:ln>
        <a:effectLst/>
      </c:spPr>
      <c:txPr>
        <a:bodyPr/>
        <a:lstStyle/>
        <a:p>
          <a:pPr>
            <a:defRPr lang="en-US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zero"/>
  </c:chart>
  <c:spPr>
    <a:solidFill>
      <a:schemeClr val="lt1"/>
    </a:solidFill>
    <a:ln w="25400" cap="flat" cmpd="sng" algn="ctr">
      <a:solidFill>
        <a:schemeClr val="accent6"/>
      </a:solidFill>
      <a:prstDash val="solid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th-TH"/>
    </a:p>
  </c:txPr>
  <c:printSettings>
    <c:headerFooter/>
    <c:pageMargins b="0.75000000000000833" l="0.70000000000000062" r="0.70000000000000062" t="0.75000000000000833" header="0.30000000000000032" footer="0.30000000000000032"/>
    <c:pageSetup orientation="portrait"/>
  </c:printSettings>
  <c:userShapes r:id="rId1"/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887942</xdr:colOff>
      <xdr:row>29</xdr:row>
      <xdr:rowOff>95250</xdr:rowOff>
    </xdr:from>
    <xdr:to>
      <xdr:col>5</xdr:col>
      <xdr:colOff>887942</xdr:colOff>
      <xdr:row>32</xdr:row>
      <xdr:rowOff>180975</xdr:rowOff>
    </xdr:to>
    <xdr:cxnSp macro="">
      <xdr:nvCxnSpPr>
        <xdr:cNvPr id="3" name="Straight Arrow Connector 2"/>
        <xdr:cNvCxnSpPr/>
      </xdr:nvCxnSpPr>
      <xdr:spPr>
        <a:xfrm>
          <a:off x="3480859" y="13208000"/>
          <a:ext cx="0" cy="657225"/>
        </a:xfrm>
        <a:prstGeom prst="straightConnector1">
          <a:avLst/>
        </a:prstGeom>
        <a:ln w="15875" cmpd="sng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4</xdr:row>
      <xdr:rowOff>123825</xdr:rowOff>
    </xdr:from>
    <xdr:to>
      <xdr:col>10</xdr:col>
      <xdr:colOff>590550</xdr:colOff>
      <xdr:row>25</xdr:row>
      <xdr:rowOff>76200</xdr:rowOff>
    </xdr:to>
    <xdr:graphicFrame macro="">
      <xdr:nvGraphicFramePr>
        <xdr:cNvPr id="2049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561</xdr:colOff>
      <xdr:row>26</xdr:row>
      <xdr:rowOff>47626</xdr:rowOff>
    </xdr:from>
    <xdr:to>
      <xdr:col>16</xdr:col>
      <xdr:colOff>466165</xdr:colOff>
      <xdr:row>38</xdr:row>
      <xdr:rowOff>132790</xdr:rowOff>
    </xdr:to>
    <xdr:sp macro="" textlink="">
      <xdr:nvSpPr>
        <xdr:cNvPr id="4" name="TextBox 3"/>
        <xdr:cNvSpPr txBox="1"/>
      </xdr:nvSpPr>
      <xdr:spPr>
        <a:xfrm>
          <a:off x="6948208" y="5067861"/>
          <a:ext cx="3491192" cy="2371164"/>
        </a:xfrm>
        <a:prstGeom prst="rect">
          <a:avLst/>
        </a:prstGeom>
        <a:solidFill>
          <a:srgbClr val="FFFF99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GB" u="sng"/>
            <a:t>Results summary</a:t>
          </a:r>
        </a:p>
        <a:p>
          <a:endParaRPr lang="en-GB"/>
        </a:p>
        <a:p>
          <a:endParaRPr lang="en-GB"/>
        </a:p>
      </xdr:txBody>
    </xdr:sp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0.21159</cdr:x>
      <cdr:y>0.01528</cdr:y>
    </cdr:from>
    <cdr:to>
      <cdr:x>0.75201</cdr:x>
      <cdr:y>0.18181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378759" y="57161"/>
          <a:ext cx="3664756" cy="61350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 rtl="0">
            <a:lnSpc>
              <a:spcPts val="1400"/>
            </a:lnSpc>
            <a:defRPr sz="1000"/>
          </a:pPr>
          <a:r>
            <a:rPr lang="en-US" sz="1600" b="1" i="0" u="sng" strike="noStrike" baseline="0">
              <a:solidFill>
                <a:srgbClr val="000000"/>
              </a:solidFill>
              <a:latin typeface="Calibri"/>
              <a:cs typeface="Calibri"/>
            </a:rPr>
            <a:t>EN405 Evening Class (2013) Class results</a:t>
          </a:r>
        </a:p>
        <a:p xmlns:a="http://schemas.openxmlformats.org/drawingml/2006/main">
          <a:pPr algn="ctr" rtl="0">
            <a:lnSpc>
              <a:spcPts val="1400"/>
            </a:lnSpc>
            <a:defRPr sz="1000"/>
          </a:pPr>
          <a:endParaRPr lang="en-US" sz="1600" b="1" i="0" u="sng" strike="noStrike" baseline="0">
            <a:solidFill>
              <a:srgbClr val="000000"/>
            </a:solidFill>
            <a:latin typeface="Calibri"/>
            <a:cs typeface="Calibri"/>
          </a:endParaRPr>
        </a:p>
        <a:p xmlns:a="http://schemas.openxmlformats.org/drawingml/2006/main">
          <a:pPr algn="ctr" rtl="0">
            <a:lnSpc>
              <a:spcPts val="1300"/>
            </a:lnSpc>
            <a:defRPr sz="1000"/>
          </a:pPr>
          <a:r>
            <a:rPr lang="en-US" sz="1600" b="0" i="0" u="none" strike="noStrike" baseline="0">
              <a:solidFill>
                <a:srgbClr val="000000"/>
              </a:solidFill>
              <a:latin typeface="Calibri"/>
              <a:cs typeface="Calibri"/>
            </a:rPr>
            <a:t>-a graphical representation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A29"/>
  <sheetViews>
    <sheetView tabSelected="1" topLeftCell="D1" workbookViewId="0">
      <pane xSplit="4" topLeftCell="Y1" activePane="topRight" state="frozen"/>
      <selection activeCell="D43" sqref="D43"/>
      <selection pane="topRight" activeCell="AD14" sqref="AD14"/>
    </sheetView>
  </sheetViews>
  <sheetFormatPr defaultRowHeight="15"/>
  <cols>
    <col min="1" max="2" width="9.140625" style="1"/>
    <col min="3" max="3" width="8.140625" style="29" bestFit="1" customWidth="1"/>
    <col min="4" max="4" width="9.5703125" style="3" bestFit="1" customWidth="1"/>
    <col min="5" max="5" width="5.42578125" style="3" bestFit="1" customWidth="1"/>
    <col min="6" max="6" width="21.42578125" style="1" bestFit="1" customWidth="1"/>
    <col min="7" max="7" width="24.140625" style="1" bestFit="1" customWidth="1"/>
    <col min="8" max="8" width="3.85546875" style="1" customWidth="1"/>
    <col min="9" max="14" width="3.5703125" style="1" customWidth="1"/>
    <col min="15" max="15" width="5.85546875" style="1" bestFit="1" customWidth="1"/>
    <col min="16" max="16" width="5" style="1" bestFit="1" customWidth="1"/>
    <col min="17" max="17" width="1.5703125" customWidth="1"/>
    <col min="18" max="18" width="22.5703125" bestFit="1" customWidth="1"/>
    <col min="19" max="19" width="2" customWidth="1"/>
    <col min="20" max="20" width="6.7109375" bestFit="1" customWidth="1"/>
    <col min="21" max="21" width="1.7109375" customWidth="1"/>
    <col min="22" max="22" width="6.42578125" style="1" bestFit="1" customWidth="1"/>
    <col min="23" max="23" width="7.7109375" style="1" bestFit="1" customWidth="1"/>
    <col min="24" max="24" width="3.5703125" style="1" customWidth="1"/>
    <col min="25" max="25" width="11.42578125" style="1" bestFit="1" customWidth="1"/>
    <col min="26" max="26" width="7" style="1" bestFit="1" customWidth="1"/>
    <col min="27" max="27" width="3.140625" style="1" customWidth="1"/>
    <col min="28" max="28" width="7.85546875" style="1" bestFit="1" customWidth="1"/>
    <col min="29" max="29" width="18.28515625" style="1" customWidth="1"/>
    <col min="30" max="30" width="34" style="1" customWidth="1"/>
    <col min="31" max="31" width="17.5703125" style="1" customWidth="1"/>
    <col min="32" max="38" width="9.140625" style="1"/>
    <col min="39" max="39" width="6.85546875" style="1" customWidth="1"/>
    <col min="40" max="16384" width="9.140625" style="1"/>
  </cols>
  <sheetData>
    <row r="2" spans="1:26" ht="18.75">
      <c r="A2" s="20" t="s">
        <v>0</v>
      </c>
      <c r="B2" s="20"/>
      <c r="C2" s="31" t="s">
        <v>1</v>
      </c>
      <c r="D2" s="21" t="s">
        <v>2</v>
      </c>
      <c r="E2" s="21" t="s">
        <v>3</v>
      </c>
      <c r="F2" s="21" t="s">
        <v>4</v>
      </c>
      <c r="G2" s="22" t="s">
        <v>5</v>
      </c>
      <c r="H2" s="40" t="s">
        <v>6</v>
      </c>
      <c r="I2" s="15"/>
      <c r="J2" s="15"/>
      <c r="K2" s="15"/>
      <c r="L2" s="15"/>
      <c r="M2" s="15"/>
      <c r="N2" s="15"/>
      <c r="O2" s="15"/>
      <c r="P2" s="16"/>
      <c r="R2" s="39" t="s">
        <v>61</v>
      </c>
      <c r="T2" s="39" t="s">
        <v>90</v>
      </c>
      <c r="V2" s="63" t="s">
        <v>7</v>
      </c>
      <c r="W2" s="64"/>
      <c r="X2" s="4"/>
      <c r="Y2" s="65" t="s">
        <v>8</v>
      </c>
      <c r="Z2" s="66"/>
    </row>
    <row r="3" spans="1:26" ht="23.25">
      <c r="A3" s="23"/>
      <c r="B3" s="23"/>
      <c r="C3" s="24"/>
      <c r="D3" s="24"/>
      <c r="E3" s="24"/>
      <c r="F3" s="25"/>
      <c r="G3" s="26"/>
      <c r="H3" s="19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28</v>
      </c>
      <c r="O3" s="54" t="s">
        <v>29</v>
      </c>
      <c r="P3" s="50" t="s">
        <v>30</v>
      </c>
      <c r="R3" s="51" t="s">
        <v>35</v>
      </c>
      <c r="T3" s="51">
        <v>1</v>
      </c>
      <c r="V3" s="53" t="s">
        <v>33</v>
      </c>
      <c r="W3" s="52" t="s">
        <v>15</v>
      </c>
      <c r="X3" s="6"/>
      <c r="Y3" s="41" t="s">
        <v>8</v>
      </c>
      <c r="Z3" s="41" t="s">
        <v>16</v>
      </c>
    </row>
    <row r="4" spans="1:26">
      <c r="C4" s="3"/>
      <c r="O4" s="3" t="s">
        <v>37</v>
      </c>
      <c r="P4" s="3" t="s">
        <v>17</v>
      </c>
      <c r="R4" s="18">
        <v>20</v>
      </c>
      <c r="T4" s="18">
        <v>10</v>
      </c>
      <c r="V4" s="3" t="s">
        <v>91</v>
      </c>
      <c r="W4" s="3" t="s">
        <v>88</v>
      </c>
      <c r="Y4" s="3" t="s">
        <v>18</v>
      </c>
    </row>
    <row r="5" spans="1:26">
      <c r="A5" s="45"/>
      <c r="B5" s="45"/>
      <c r="C5" s="46"/>
      <c r="D5" s="42">
        <v>1</v>
      </c>
      <c r="E5" s="42" t="s">
        <v>36</v>
      </c>
      <c r="F5" s="43" t="s">
        <v>64</v>
      </c>
      <c r="G5" s="44" t="s">
        <v>65</v>
      </c>
      <c r="H5" s="2">
        <v>1</v>
      </c>
      <c r="I5" s="2">
        <v>1</v>
      </c>
      <c r="J5" s="2">
        <v>1</v>
      </c>
      <c r="K5" s="13">
        <v>1</v>
      </c>
      <c r="L5" s="13">
        <v>1</v>
      </c>
      <c r="M5" s="13">
        <v>1</v>
      </c>
      <c r="N5" s="2">
        <v>1</v>
      </c>
      <c r="O5" s="9">
        <f t="shared" ref="O5:O26" si="0">SUM(H5:N5)</f>
        <v>7</v>
      </c>
      <c r="P5" s="48">
        <f t="shared" ref="P5:P26" si="1">O5/7*10</f>
        <v>10</v>
      </c>
      <c r="Q5" s="47"/>
      <c r="R5" s="49">
        <v>18</v>
      </c>
      <c r="T5" s="49">
        <v>10</v>
      </c>
      <c r="U5" s="10"/>
      <c r="V5" s="11">
        <v>43</v>
      </c>
      <c r="W5" s="48">
        <f>V5/50*60</f>
        <v>51.6</v>
      </c>
      <c r="X5" s="12"/>
      <c r="Y5" s="55">
        <f t="shared" ref="Y5:Y26" si="2">P5+W5+R5+T5</f>
        <v>89.6</v>
      </c>
      <c r="Z5" s="56" t="str">
        <f t="shared" ref="Z5:Z26" si="3">IF(Y5&gt;=79.5,"A",IF(Y5&gt;=74.5,"B+",IF(Y5&gt;=69.5,"B",IF(Y5&gt;=64.5,"C+",IF(Y5&gt;=59.5,"C",IF(Y5&gt;=54.5,"D+",IF(Y5&gt;=44.5,"D",IF(Y5&lt;44.5,"FAIL"))))))))</f>
        <v>A</v>
      </c>
    </row>
    <row r="6" spans="1:26">
      <c r="A6" s="45"/>
      <c r="B6" s="45"/>
      <c r="C6" s="46"/>
      <c r="D6" s="42">
        <v>1</v>
      </c>
      <c r="E6" s="42" t="s">
        <v>36</v>
      </c>
      <c r="F6" s="43" t="s">
        <v>66</v>
      </c>
      <c r="G6" s="44" t="s">
        <v>67</v>
      </c>
      <c r="H6" s="2">
        <v>1</v>
      </c>
      <c r="I6" s="2">
        <v>1</v>
      </c>
      <c r="J6" s="2">
        <v>1</v>
      </c>
      <c r="K6" s="13">
        <v>1</v>
      </c>
      <c r="L6" s="13">
        <v>1</v>
      </c>
      <c r="M6" s="13">
        <v>1</v>
      </c>
      <c r="N6" s="2">
        <v>1</v>
      </c>
      <c r="O6" s="9">
        <f t="shared" si="0"/>
        <v>7</v>
      </c>
      <c r="P6" s="48">
        <f t="shared" si="1"/>
        <v>10</v>
      </c>
      <c r="Q6" s="47"/>
      <c r="R6" s="49">
        <v>18</v>
      </c>
      <c r="T6" s="49">
        <v>10</v>
      </c>
      <c r="U6" s="10"/>
      <c r="V6" s="11">
        <v>47</v>
      </c>
      <c r="W6" s="48">
        <f t="shared" ref="W6:W27" si="4">V6/50*60</f>
        <v>56.4</v>
      </c>
      <c r="X6" s="12"/>
      <c r="Y6" s="55">
        <f t="shared" si="2"/>
        <v>94.4</v>
      </c>
      <c r="Z6" s="56" t="str">
        <f t="shared" si="3"/>
        <v>A</v>
      </c>
    </row>
    <row r="7" spans="1:26">
      <c r="A7" s="45"/>
      <c r="B7" s="45"/>
      <c r="C7" s="46"/>
      <c r="D7" s="42">
        <v>1</v>
      </c>
      <c r="E7" s="42" t="s">
        <v>36</v>
      </c>
      <c r="F7" s="43" t="s">
        <v>68</v>
      </c>
      <c r="G7" s="44" t="s">
        <v>69</v>
      </c>
      <c r="H7" s="2">
        <v>1</v>
      </c>
      <c r="I7" s="2">
        <v>1</v>
      </c>
      <c r="J7" s="2">
        <v>1</v>
      </c>
      <c r="K7" s="13">
        <v>1</v>
      </c>
      <c r="L7" s="13">
        <v>1</v>
      </c>
      <c r="M7" s="13">
        <v>1</v>
      </c>
      <c r="N7" s="2">
        <v>1</v>
      </c>
      <c r="O7" s="9">
        <f t="shared" si="0"/>
        <v>7</v>
      </c>
      <c r="P7" s="48">
        <f t="shared" si="1"/>
        <v>10</v>
      </c>
      <c r="Q7" s="47"/>
      <c r="R7" s="49">
        <v>18</v>
      </c>
      <c r="T7" s="49">
        <v>10</v>
      </c>
      <c r="U7" s="10"/>
      <c r="V7" s="11">
        <v>45</v>
      </c>
      <c r="W7" s="48">
        <f t="shared" si="4"/>
        <v>54</v>
      </c>
      <c r="X7" s="12"/>
      <c r="Y7" s="55">
        <f t="shared" si="2"/>
        <v>92</v>
      </c>
      <c r="Z7" s="56" t="str">
        <f t="shared" si="3"/>
        <v>A</v>
      </c>
    </row>
    <row r="8" spans="1:26">
      <c r="A8" s="45"/>
      <c r="B8" s="45"/>
      <c r="C8" s="46"/>
      <c r="D8" s="57">
        <v>2</v>
      </c>
      <c r="E8" s="57" t="s">
        <v>36</v>
      </c>
      <c r="F8" s="58" t="s">
        <v>39</v>
      </c>
      <c r="G8" s="59" t="s">
        <v>40</v>
      </c>
      <c r="H8" s="2">
        <v>1</v>
      </c>
      <c r="I8" s="2">
        <v>0</v>
      </c>
      <c r="J8" s="2">
        <v>1</v>
      </c>
      <c r="K8" s="13">
        <v>1</v>
      </c>
      <c r="L8" s="13">
        <v>1</v>
      </c>
      <c r="M8" s="13">
        <v>1</v>
      </c>
      <c r="N8" s="2">
        <v>1</v>
      </c>
      <c r="O8" s="9">
        <f t="shared" si="0"/>
        <v>6</v>
      </c>
      <c r="P8" s="48">
        <f t="shared" si="1"/>
        <v>8.5714285714285712</v>
      </c>
      <c r="Q8" s="47"/>
      <c r="R8" s="49">
        <v>18</v>
      </c>
      <c r="T8" s="49">
        <v>10</v>
      </c>
      <c r="U8" s="10"/>
      <c r="V8" s="11">
        <v>42</v>
      </c>
      <c r="W8" s="48">
        <f t="shared" si="4"/>
        <v>50.4</v>
      </c>
      <c r="X8" s="12"/>
      <c r="Y8" s="55">
        <f t="shared" si="2"/>
        <v>86.971428571428561</v>
      </c>
      <c r="Z8" s="56" t="str">
        <f t="shared" si="3"/>
        <v>A</v>
      </c>
    </row>
    <row r="9" spans="1:26">
      <c r="A9" s="45"/>
      <c r="B9" s="45"/>
      <c r="C9" s="46"/>
      <c r="D9" s="57">
        <v>2</v>
      </c>
      <c r="E9" s="57" t="s">
        <v>36</v>
      </c>
      <c r="F9" s="58" t="s">
        <v>41</v>
      </c>
      <c r="G9" s="59" t="s">
        <v>42</v>
      </c>
      <c r="H9" s="2">
        <v>1</v>
      </c>
      <c r="I9" s="2">
        <v>1</v>
      </c>
      <c r="J9" s="2">
        <v>1</v>
      </c>
      <c r="K9" s="13">
        <v>1</v>
      </c>
      <c r="L9" s="13">
        <v>1</v>
      </c>
      <c r="M9" s="13">
        <v>1</v>
      </c>
      <c r="N9" s="2">
        <v>1</v>
      </c>
      <c r="O9" s="9">
        <f t="shared" si="0"/>
        <v>7</v>
      </c>
      <c r="P9" s="48">
        <f t="shared" si="1"/>
        <v>10</v>
      </c>
      <c r="Q9" s="47"/>
      <c r="R9" s="49">
        <v>18</v>
      </c>
      <c r="T9" s="49">
        <v>10</v>
      </c>
      <c r="U9" s="10"/>
      <c r="V9" s="11">
        <v>45</v>
      </c>
      <c r="W9" s="48">
        <f t="shared" si="4"/>
        <v>54</v>
      </c>
      <c r="X9" s="12"/>
      <c r="Y9" s="55">
        <f t="shared" si="2"/>
        <v>92</v>
      </c>
      <c r="Z9" s="56" t="str">
        <f t="shared" si="3"/>
        <v>A</v>
      </c>
    </row>
    <row r="10" spans="1:26">
      <c r="A10" s="7"/>
      <c r="B10" s="7"/>
      <c r="C10" s="30"/>
      <c r="D10" s="57">
        <v>2</v>
      </c>
      <c r="E10" s="57" t="s">
        <v>36</v>
      </c>
      <c r="F10" s="58" t="s">
        <v>45</v>
      </c>
      <c r="G10" s="59" t="s">
        <v>46</v>
      </c>
      <c r="H10" s="2">
        <v>1</v>
      </c>
      <c r="I10" s="2">
        <v>1</v>
      </c>
      <c r="J10" s="2">
        <v>1</v>
      </c>
      <c r="K10" s="13">
        <v>1</v>
      </c>
      <c r="L10" s="13">
        <v>1</v>
      </c>
      <c r="M10" s="13">
        <v>1</v>
      </c>
      <c r="N10" s="2">
        <v>1</v>
      </c>
      <c r="O10" s="9">
        <f t="shared" si="0"/>
        <v>7</v>
      </c>
      <c r="P10" s="48">
        <f t="shared" si="1"/>
        <v>10</v>
      </c>
      <c r="Q10" s="47"/>
      <c r="R10" s="49">
        <v>18</v>
      </c>
      <c r="T10" s="49">
        <v>10</v>
      </c>
      <c r="U10" s="10"/>
      <c r="V10" s="11">
        <v>40.5</v>
      </c>
      <c r="W10" s="48">
        <f t="shared" si="4"/>
        <v>48.6</v>
      </c>
      <c r="X10" s="12"/>
      <c r="Y10" s="55">
        <f t="shared" si="2"/>
        <v>86.6</v>
      </c>
      <c r="Z10" s="56" t="str">
        <f t="shared" si="3"/>
        <v>A</v>
      </c>
    </row>
    <row r="11" spans="1:26">
      <c r="A11" s="45"/>
      <c r="B11" s="45"/>
      <c r="C11" s="46"/>
      <c r="D11" s="42">
        <v>3</v>
      </c>
      <c r="E11" s="42" t="s">
        <v>36</v>
      </c>
      <c r="F11" s="43" t="s">
        <v>57</v>
      </c>
      <c r="G11" s="44" t="s">
        <v>58</v>
      </c>
      <c r="H11" s="2">
        <v>1</v>
      </c>
      <c r="I11" s="2">
        <v>1</v>
      </c>
      <c r="J11" s="2">
        <v>1</v>
      </c>
      <c r="K11" s="13">
        <v>1</v>
      </c>
      <c r="L11" s="13">
        <v>1</v>
      </c>
      <c r="M11" s="13">
        <v>1</v>
      </c>
      <c r="N11" s="2">
        <v>1</v>
      </c>
      <c r="O11" s="9">
        <f t="shared" si="0"/>
        <v>7</v>
      </c>
      <c r="P11" s="48">
        <f t="shared" si="1"/>
        <v>10</v>
      </c>
      <c r="Q11" s="47"/>
      <c r="R11" s="49">
        <v>15</v>
      </c>
      <c r="T11" s="49">
        <v>10</v>
      </c>
      <c r="U11" s="10"/>
      <c r="V11" s="11">
        <v>42</v>
      </c>
      <c r="W11" s="48">
        <f t="shared" si="4"/>
        <v>50.4</v>
      </c>
      <c r="X11" s="12"/>
      <c r="Y11" s="55">
        <f t="shared" si="2"/>
        <v>85.4</v>
      </c>
      <c r="Z11" s="56" t="str">
        <f t="shared" si="3"/>
        <v>A</v>
      </c>
    </row>
    <row r="12" spans="1:26">
      <c r="A12" s="8"/>
      <c r="B12" s="8"/>
      <c r="C12" s="30"/>
      <c r="D12" s="42">
        <v>3</v>
      </c>
      <c r="E12" s="42" t="s">
        <v>36</v>
      </c>
      <c r="F12" s="43" t="s">
        <v>62</v>
      </c>
      <c r="G12" s="44" t="s">
        <v>63</v>
      </c>
      <c r="H12" s="2">
        <v>1</v>
      </c>
      <c r="I12" s="2">
        <v>1</v>
      </c>
      <c r="J12" s="2">
        <v>1</v>
      </c>
      <c r="K12" s="13">
        <v>1</v>
      </c>
      <c r="L12" s="13">
        <v>1</v>
      </c>
      <c r="M12" s="13">
        <v>1</v>
      </c>
      <c r="N12" s="2">
        <v>1</v>
      </c>
      <c r="O12" s="9">
        <f t="shared" si="0"/>
        <v>7</v>
      </c>
      <c r="P12" s="48">
        <f t="shared" si="1"/>
        <v>10</v>
      </c>
      <c r="Q12" s="47"/>
      <c r="R12" s="49">
        <v>15</v>
      </c>
      <c r="T12" s="49">
        <v>10</v>
      </c>
      <c r="U12" s="10"/>
      <c r="V12" s="11">
        <v>47</v>
      </c>
      <c r="W12" s="48">
        <f t="shared" si="4"/>
        <v>56.4</v>
      </c>
      <c r="X12" s="12"/>
      <c r="Y12" s="55">
        <f t="shared" si="2"/>
        <v>91.4</v>
      </c>
      <c r="Z12" s="56" t="str">
        <f t="shared" si="3"/>
        <v>A</v>
      </c>
    </row>
    <row r="13" spans="1:26">
      <c r="A13" s="7"/>
      <c r="B13" s="7"/>
      <c r="C13" s="30"/>
      <c r="D13" s="42">
        <v>3</v>
      </c>
      <c r="E13" s="42" t="s">
        <v>36</v>
      </c>
      <c r="F13" s="43" t="s">
        <v>76</v>
      </c>
      <c r="G13" s="44" t="s">
        <v>77</v>
      </c>
      <c r="H13" s="2">
        <v>1</v>
      </c>
      <c r="I13" s="2">
        <v>1</v>
      </c>
      <c r="J13" s="2">
        <v>1</v>
      </c>
      <c r="K13" s="13">
        <v>1</v>
      </c>
      <c r="L13" s="13">
        <v>1</v>
      </c>
      <c r="M13" s="13">
        <v>1</v>
      </c>
      <c r="N13" s="2">
        <v>1</v>
      </c>
      <c r="O13" s="9">
        <f t="shared" si="0"/>
        <v>7</v>
      </c>
      <c r="P13" s="48">
        <f t="shared" si="1"/>
        <v>10</v>
      </c>
      <c r="Q13" s="47"/>
      <c r="R13" s="49">
        <v>15</v>
      </c>
      <c r="T13" s="49">
        <v>10</v>
      </c>
      <c r="U13" s="10"/>
      <c r="V13" s="11">
        <v>43</v>
      </c>
      <c r="W13" s="48">
        <f t="shared" si="4"/>
        <v>51.6</v>
      </c>
      <c r="X13" s="12"/>
      <c r="Y13" s="55">
        <f t="shared" si="2"/>
        <v>86.6</v>
      </c>
      <c r="Z13" s="56" t="str">
        <f t="shared" si="3"/>
        <v>A</v>
      </c>
    </row>
    <row r="14" spans="1:26">
      <c r="A14" s="45"/>
      <c r="B14" s="45"/>
      <c r="C14" s="46"/>
      <c r="D14" s="57">
        <v>4</v>
      </c>
      <c r="E14" s="57" t="s">
        <v>38</v>
      </c>
      <c r="F14" s="58" t="s">
        <v>43</v>
      </c>
      <c r="G14" s="59" t="s">
        <v>44</v>
      </c>
      <c r="H14" s="2">
        <v>1</v>
      </c>
      <c r="I14" s="2">
        <v>1</v>
      </c>
      <c r="J14" s="2">
        <v>1</v>
      </c>
      <c r="K14" s="13">
        <v>1</v>
      </c>
      <c r="L14" s="13">
        <v>1</v>
      </c>
      <c r="M14" s="13">
        <v>1</v>
      </c>
      <c r="N14" s="2">
        <v>1</v>
      </c>
      <c r="O14" s="9">
        <f t="shared" si="0"/>
        <v>7</v>
      </c>
      <c r="P14" s="48">
        <f t="shared" si="1"/>
        <v>10</v>
      </c>
      <c r="Q14" s="47"/>
      <c r="R14" s="49">
        <v>10</v>
      </c>
      <c r="T14" s="49">
        <v>8</v>
      </c>
      <c r="U14" s="10"/>
      <c r="V14" s="11">
        <v>40.5</v>
      </c>
      <c r="W14" s="48">
        <f t="shared" si="4"/>
        <v>48.6</v>
      </c>
      <c r="X14" s="12"/>
      <c r="Y14" s="55">
        <f t="shared" si="2"/>
        <v>76.599999999999994</v>
      </c>
      <c r="Z14" s="56" t="str">
        <f t="shared" si="3"/>
        <v>B+</v>
      </c>
    </row>
    <row r="15" spans="1:26">
      <c r="A15" s="45"/>
      <c r="B15" s="45"/>
      <c r="C15" s="46"/>
      <c r="D15" s="57">
        <v>4</v>
      </c>
      <c r="E15" s="57" t="s">
        <v>38</v>
      </c>
      <c r="F15" s="58" t="s">
        <v>47</v>
      </c>
      <c r="G15" s="59" t="s">
        <v>48</v>
      </c>
      <c r="H15" s="2">
        <v>1</v>
      </c>
      <c r="I15" s="2">
        <v>1</v>
      </c>
      <c r="J15" s="2">
        <v>1</v>
      </c>
      <c r="K15" s="13">
        <v>1</v>
      </c>
      <c r="L15" s="13">
        <v>1</v>
      </c>
      <c r="M15" s="13">
        <v>1</v>
      </c>
      <c r="N15" s="2">
        <v>1</v>
      </c>
      <c r="O15" s="9">
        <f t="shared" si="0"/>
        <v>7</v>
      </c>
      <c r="P15" s="48">
        <f t="shared" si="1"/>
        <v>10</v>
      </c>
      <c r="Q15" s="47"/>
      <c r="R15" s="49">
        <v>10</v>
      </c>
      <c r="T15" s="49">
        <v>8</v>
      </c>
      <c r="U15" s="10"/>
      <c r="V15" s="11">
        <v>41</v>
      </c>
      <c r="W15" s="48">
        <f t="shared" si="4"/>
        <v>49.199999999999996</v>
      </c>
      <c r="X15" s="12"/>
      <c r="Y15" s="55">
        <f t="shared" si="2"/>
        <v>77.199999999999989</v>
      </c>
      <c r="Z15" s="56" t="str">
        <f t="shared" si="3"/>
        <v>B+</v>
      </c>
    </row>
    <row r="16" spans="1:26">
      <c r="A16" s="45"/>
      <c r="B16" s="45"/>
      <c r="C16" s="46"/>
      <c r="D16" s="57">
        <v>4</v>
      </c>
      <c r="E16" s="57" t="s">
        <v>38</v>
      </c>
      <c r="F16" s="58" t="s">
        <v>49</v>
      </c>
      <c r="G16" s="59" t="s">
        <v>50</v>
      </c>
      <c r="H16" s="2">
        <v>1</v>
      </c>
      <c r="I16" s="2">
        <v>1</v>
      </c>
      <c r="J16" s="2">
        <v>1</v>
      </c>
      <c r="K16" s="13">
        <v>1</v>
      </c>
      <c r="L16" s="13">
        <v>1</v>
      </c>
      <c r="M16" s="13">
        <v>1</v>
      </c>
      <c r="N16" s="2">
        <v>1</v>
      </c>
      <c r="O16" s="9">
        <f t="shared" si="0"/>
        <v>7</v>
      </c>
      <c r="P16" s="48">
        <f t="shared" si="1"/>
        <v>10</v>
      </c>
      <c r="Q16" s="47"/>
      <c r="R16" s="49">
        <v>10</v>
      </c>
      <c r="T16" s="49">
        <v>8</v>
      </c>
      <c r="U16" s="10"/>
      <c r="V16" s="11">
        <v>35.5</v>
      </c>
      <c r="W16" s="48">
        <f t="shared" si="4"/>
        <v>42.599999999999994</v>
      </c>
      <c r="X16" s="12"/>
      <c r="Y16" s="55">
        <f t="shared" si="2"/>
        <v>70.599999999999994</v>
      </c>
      <c r="Z16" s="56" t="str">
        <f t="shared" si="3"/>
        <v>B</v>
      </c>
    </row>
    <row r="17" spans="1:27">
      <c r="A17" s="8"/>
      <c r="B17" s="8"/>
      <c r="C17" s="30"/>
      <c r="D17" s="42">
        <v>5</v>
      </c>
      <c r="E17" s="42" t="s">
        <v>38</v>
      </c>
      <c r="F17" s="43" t="s">
        <v>51</v>
      </c>
      <c r="G17" s="44" t="s">
        <v>52</v>
      </c>
      <c r="H17" s="2">
        <v>1</v>
      </c>
      <c r="I17" s="2">
        <v>1</v>
      </c>
      <c r="J17" s="2">
        <v>1</v>
      </c>
      <c r="K17" s="13">
        <v>1</v>
      </c>
      <c r="L17" s="13">
        <v>1</v>
      </c>
      <c r="M17" s="13">
        <v>1</v>
      </c>
      <c r="N17" s="2">
        <v>1</v>
      </c>
      <c r="O17" s="9">
        <f t="shared" si="0"/>
        <v>7</v>
      </c>
      <c r="P17" s="48">
        <f t="shared" si="1"/>
        <v>10</v>
      </c>
      <c r="Q17" s="47"/>
      <c r="R17" s="49">
        <v>11</v>
      </c>
      <c r="T17" s="49">
        <v>8</v>
      </c>
      <c r="U17" s="10"/>
      <c r="V17" s="11">
        <v>40</v>
      </c>
      <c r="W17" s="48">
        <f t="shared" si="4"/>
        <v>48</v>
      </c>
      <c r="X17" s="12"/>
      <c r="Y17" s="55">
        <f t="shared" si="2"/>
        <v>77</v>
      </c>
      <c r="Z17" s="56" t="str">
        <f t="shared" si="3"/>
        <v>B+</v>
      </c>
    </row>
    <row r="18" spans="1:27">
      <c r="A18" s="45"/>
      <c r="B18" s="45"/>
      <c r="C18" s="46"/>
      <c r="D18" s="42">
        <v>5</v>
      </c>
      <c r="E18" s="42" t="s">
        <v>38</v>
      </c>
      <c r="F18" s="43" t="s">
        <v>53</v>
      </c>
      <c r="G18" s="44" t="s">
        <v>54</v>
      </c>
      <c r="H18" s="2">
        <v>1</v>
      </c>
      <c r="I18" s="2">
        <v>1</v>
      </c>
      <c r="J18" s="2">
        <v>0</v>
      </c>
      <c r="K18" s="13">
        <v>0</v>
      </c>
      <c r="L18" s="13">
        <v>1</v>
      </c>
      <c r="M18" s="13">
        <v>1</v>
      </c>
      <c r="N18" s="2">
        <v>0</v>
      </c>
      <c r="O18" s="9">
        <f t="shared" si="0"/>
        <v>4</v>
      </c>
      <c r="P18" s="48">
        <f t="shared" si="1"/>
        <v>5.7142857142857135</v>
      </c>
      <c r="Q18" s="47"/>
      <c r="R18" s="49">
        <v>11</v>
      </c>
      <c r="T18" s="49">
        <v>0</v>
      </c>
      <c r="U18" s="10"/>
      <c r="V18" s="11">
        <v>0</v>
      </c>
      <c r="W18" s="48">
        <f t="shared" si="4"/>
        <v>0</v>
      </c>
      <c r="X18" s="12"/>
      <c r="Y18" s="55">
        <f t="shared" si="2"/>
        <v>16.714285714285715</v>
      </c>
      <c r="Z18" s="56" t="str">
        <f t="shared" si="3"/>
        <v>FAIL</v>
      </c>
    </row>
    <row r="19" spans="1:27">
      <c r="A19" s="45"/>
      <c r="B19" s="45"/>
      <c r="C19" s="46"/>
      <c r="D19" s="57">
        <v>6</v>
      </c>
      <c r="E19" s="57" t="s">
        <v>38</v>
      </c>
      <c r="F19" s="58" t="s">
        <v>55</v>
      </c>
      <c r="G19" s="59" t="s">
        <v>56</v>
      </c>
      <c r="H19" s="2">
        <v>1</v>
      </c>
      <c r="I19" s="2">
        <v>1</v>
      </c>
      <c r="J19" s="2">
        <v>1</v>
      </c>
      <c r="K19" s="13">
        <v>1</v>
      </c>
      <c r="L19" s="13">
        <v>1</v>
      </c>
      <c r="M19" s="13">
        <v>1</v>
      </c>
      <c r="N19" s="2">
        <v>1</v>
      </c>
      <c r="O19" s="9">
        <f t="shared" si="0"/>
        <v>7</v>
      </c>
      <c r="P19" s="48">
        <f t="shared" si="1"/>
        <v>10</v>
      </c>
      <c r="Q19" s="47"/>
      <c r="R19" s="49">
        <v>16</v>
      </c>
      <c r="T19" s="49">
        <v>7</v>
      </c>
      <c r="U19" s="10"/>
      <c r="V19" s="11">
        <v>40.5</v>
      </c>
      <c r="W19" s="48">
        <f t="shared" si="4"/>
        <v>48.6</v>
      </c>
      <c r="X19" s="12"/>
      <c r="Y19" s="55">
        <f t="shared" si="2"/>
        <v>81.599999999999994</v>
      </c>
      <c r="Z19" s="56" t="str">
        <f t="shared" si="3"/>
        <v>A</v>
      </c>
    </row>
    <row r="20" spans="1:27">
      <c r="A20" s="8"/>
      <c r="B20" s="8"/>
      <c r="C20" s="30"/>
      <c r="D20" s="57">
        <v>6</v>
      </c>
      <c r="E20" s="57" t="s">
        <v>38</v>
      </c>
      <c r="F20" s="58" t="s">
        <v>80</v>
      </c>
      <c r="G20" s="59" t="s">
        <v>81</v>
      </c>
      <c r="H20" s="2">
        <v>1</v>
      </c>
      <c r="I20" s="2">
        <v>1</v>
      </c>
      <c r="J20" s="2">
        <v>0</v>
      </c>
      <c r="K20" s="13">
        <v>1</v>
      </c>
      <c r="L20" s="13">
        <v>1</v>
      </c>
      <c r="M20" s="13">
        <v>1</v>
      </c>
      <c r="N20" s="2">
        <v>1</v>
      </c>
      <c r="O20" s="9">
        <f t="shared" si="0"/>
        <v>6</v>
      </c>
      <c r="P20" s="48">
        <f t="shared" si="1"/>
        <v>8.5714285714285712</v>
      </c>
      <c r="Q20" s="47"/>
      <c r="R20" s="49">
        <v>16</v>
      </c>
      <c r="T20" s="49">
        <v>7</v>
      </c>
      <c r="U20" s="10"/>
      <c r="V20" s="11">
        <v>42</v>
      </c>
      <c r="W20" s="48">
        <f t="shared" si="4"/>
        <v>50.4</v>
      </c>
      <c r="X20" s="12"/>
      <c r="Y20" s="55">
        <f t="shared" si="2"/>
        <v>81.971428571428561</v>
      </c>
      <c r="Z20" s="56" t="str">
        <f t="shared" si="3"/>
        <v>A</v>
      </c>
    </row>
    <row r="21" spans="1:27">
      <c r="A21" s="45"/>
      <c r="B21" s="45"/>
      <c r="C21" s="46"/>
      <c r="D21" s="57">
        <v>6</v>
      </c>
      <c r="E21" s="57" t="s">
        <v>82</v>
      </c>
      <c r="F21" s="58" t="s">
        <v>83</v>
      </c>
      <c r="G21" s="59" t="s">
        <v>84</v>
      </c>
      <c r="H21" s="2">
        <v>0</v>
      </c>
      <c r="I21" s="2">
        <v>1</v>
      </c>
      <c r="J21" s="2">
        <v>1</v>
      </c>
      <c r="K21" s="13">
        <v>1</v>
      </c>
      <c r="L21" s="13">
        <v>1</v>
      </c>
      <c r="M21" s="13">
        <v>1</v>
      </c>
      <c r="N21" s="2">
        <v>1</v>
      </c>
      <c r="O21" s="9">
        <f t="shared" si="0"/>
        <v>6</v>
      </c>
      <c r="P21" s="48">
        <f t="shared" si="1"/>
        <v>8.5714285714285712</v>
      </c>
      <c r="Q21" s="47"/>
      <c r="R21" s="49">
        <v>16</v>
      </c>
      <c r="T21" s="49">
        <v>7</v>
      </c>
      <c r="U21" s="10"/>
      <c r="V21" s="11">
        <v>32</v>
      </c>
      <c r="W21" s="48">
        <f t="shared" si="4"/>
        <v>38.4</v>
      </c>
      <c r="X21" s="12"/>
      <c r="Y21" s="55">
        <f t="shared" si="2"/>
        <v>69.971428571428561</v>
      </c>
      <c r="Z21" s="56" t="str">
        <f t="shared" si="3"/>
        <v>B</v>
      </c>
    </row>
    <row r="22" spans="1:27">
      <c r="A22" s="45"/>
      <c r="B22" s="45"/>
      <c r="C22" s="46"/>
      <c r="D22" s="57">
        <v>6</v>
      </c>
      <c r="E22" s="57" t="s">
        <v>82</v>
      </c>
      <c r="F22" s="58" t="s">
        <v>78</v>
      </c>
      <c r="G22" s="59" t="s">
        <v>79</v>
      </c>
      <c r="H22" s="2">
        <v>1</v>
      </c>
      <c r="I22" s="2">
        <v>1</v>
      </c>
      <c r="J22" s="2">
        <v>1</v>
      </c>
      <c r="K22" s="13">
        <v>1</v>
      </c>
      <c r="L22" s="13">
        <v>1</v>
      </c>
      <c r="M22" s="13">
        <v>1</v>
      </c>
      <c r="N22" s="2">
        <v>1</v>
      </c>
      <c r="O22" s="9">
        <f t="shared" si="0"/>
        <v>7</v>
      </c>
      <c r="P22" s="48">
        <f t="shared" si="1"/>
        <v>10</v>
      </c>
      <c r="Q22" s="47"/>
      <c r="R22" s="49">
        <v>16</v>
      </c>
      <c r="T22" s="49">
        <v>7</v>
      </c>
      <c r="U22" s="10"/>
      <c r="V22" s="11">
        <v>40</v>
      </c>
      <c r="W22" s="48">
        <f t="shared" si="4"/>
        <v>48</v>
      </c>
      <c r="X22" s="12"/>
      <c r="Y22" s="55">
        <f t="shared" si="2"/>
        <v>81</v>
      </c>
      <c r="Z22" s="56" t="str">
        <f t="shared" si="3"/>
        <v>A</v>
      </c>
    </row>
    <row r="23" spans="1:27">
      <c r="A23" s="7"/>
      <c r="B23" s="7"/>
      <c r="C23" s="30"/>
      <c r="D23" s="42">
        <v>7</v>
      </c>
      <c r="E23" s="42" t="s">
        <v>36</v>
      </c>
      <c r="F23" s="43" t="s">
        <v>59</v>
      </c>
      <c r="G23" s="44" t="s">
        <v>60</v>
      </c>
      <c r="H23" s="2">
        <v>1</v>
      </c>
      <c r="I23" s="2">
        <v>1</v>
      </c>
      <c r="J23" s="2">
        <v>1</v>
      </c>
      <c r="K23" s="13">
        <v>1</v>
      </c>
      <c r="L23" s="13">
        <v>1</v>
      </c>
      <c r="M23" s="13">
        <v>1</v>
      </c>
      <c r="N23" s="2">
        <v>1</v>
      </c>
      <c r="O23" s="9">
        <f t="shared" si="0"/>
        <v>7</v>
      </c>
      <c r="P23" s="48">
        <f t="shared" si="1"/>
        <v>10</v>
      </c>
      <c r="Q23" s="47"/>
      <c r="R23" s="49">
        <v>17</v>
      </c>
      <c r="T23" s="49">
        <v>10</v>
      </c>
      <c r="U23" s="10"/>
      <c r="V23" s="11">
        <v>37</v>
      </c>
      <c r="W23" s="48">
        <f t="shared" si="4"/>
        <v>44.4</v>
      </c>
      <c r="X23" s="12"/>
      <c r="Y23" s="55">
        <f t="shared" si="2"/>
        <v>81.400000000000006</v>
      </c>
      <c r="Z23" s="56" t="str">
        <f t="shared" si="3"/>
        <v>A</v>
      </c>
    </row>
    <row r="24" spans="1:27">
      <c r="A24" s="8"/>
      <c r="B24" s="8"/>
      <c r="C24" s="30"/>
      <c r="D24" s="42">
        <v>7</v>
      </c>
      <c r="E24" s="42" t="s">
        <v>36</v>
      </c>
      <c r="F24" s="43" t="s">
        <v>70</v>
      </c>
      <c r="G24" s="44" t="s">
        <v>71</v>
      </c>
      <c r="H24" s="2">
        <v>1</v>
      </c>
      <c r="I24" s="2">
        <v>1</v>
      </c>
      <c r="J24" s="2">
        <v>1</v>
      </c>
      <c r="K24" s="13">
        <v>1</v>
      </c>
      <c r="L24" s="13">
        <v>1</v>
      </c>
      <c r="M24" s="13">
        <v>1</v>
      </c>
      <c r="N24" s="2">
        <v>1</v>
      </c>
      <c r="O24" s="9">
        <f t="shared" si="0"/>
        <v>7</v>
      </c>
      <c r="P24" s="48">
        <f t="shared" si="1"/>
        <v>10</v>
      </c>
      <c r="Q24" s="47"/>
      <c r="R24" s="49">
        <v>17</v>
      </c>
      <c r="T24" s="49">
        <v>10</v>
      </c>
      <c r="U24" s="10"/>
      <c r="V24" s="11">
        <v>48</v>
      </c>
      <c r="W24" s="48">
        <f t="shared" si="4"/>
        <v>57.599999999999994</v>
      </c>
      <c r="X24" s="12"/>
      <c r="Y24" s="55">
        <f t="shared" si="2"/>
        <v>94.6</v>
      </c>
      <c r="Z24" s="56" t="str">
        <f t="shared" si="3"/>
        <v>A</v>
      </c>
      <c r="AA24" s="14"/>
    </row>
    <row r="25" spans="1:27">
      <c r="A25" s="45"/>
      <c r="B25" s="45"/>
      <c r="C25" s="46"/>
      <c r="D25" s="42">
        <v>7</v>
      </c>
      <c r="E25" s="42" t="s">
        <v>38</v>
      </c>
      <c r="F25" s="43" t="s">
        <v>72</v>
      </c>
      <c r="G25" s="44" t="s">
        <v>73</v>
      </c>
      <c r="H25" s="2">
        <v>1</v>
      </c>
      <c r="I25" s="2">
        <v>1</v>
      </c>
      <c r="J25" s="2">
        <v>1</v>
      </c>
      <c r="K25" s="13">
        <v>1</v>
      </c>
      <c r="L25" s="13">
        <v>1</v>
      </c>
      <c r="M25" s="13">
        <v>1</v>
      </c>
      <c r="N25" s="2">
        <v>1</v>
      </c>
      <c r="O25" s="9">
        <f t="shared" si="0"/>
        <v>7</v>
      </c>
      <c r="P25" s="48">
        <f t="shared" si="1"/>
        <v>10</v>
      </c>
      <c r="Q25" s="47"/>
      <c r="R25" s="49">
        <v>17</v>
      </c>
      <c r="T25" s="49">
        <v>10</v>
      </c>
      <c r="U25" s="10"/>
      <c r="V25" s="11">
        <v>37</v>
      </c>
      <c r="W25" s="48">
        <f t="shared" si="4"/>
        <v>44.4</v>
      </c>
      <c r="X25" s="12"/>
      <c r="Y25" s="55">
        <f t="shared" si="2"/>
        <v>81.400000000000006</v>
      </c>
      <c r="Z25" s="56" t="str">
        <f t="shared" si="3"/>
        <v>A</v>
      </c>
    </row>
    <row r="26" spans="1:27">
      <c r="A26" s="60"/>
      <c r="B26" s="60"/>
      <c r="C26" s="61"/>
      <c r="D26" s="42">
        <v>7</v>
      </c>
      <c r="E26" s="42" t="s">
        <v>36</v>
      </c>
      <c r="F26" s="43" t="s">
        <v>74</v>
      </c>
      <c r="G26" s="44" t="s">
        <v>75</v>
      </c>
      <c r="H26" s="2">
        <v>1</v>
      </c>
      <c r="I26" s="2">
        <v>1</v>
      </c>
      <c r="J26" s="2">
        <v>1</v>
      </c>
      <c r="K26" s="13">
        <v>1</v>
      </c>
      <c r="L26" s="13">
        <v>1</v>
      </c>
      <c r="M26" s="13">
        <v>1</v>
      </c>
      <c r="N26" s="2">
        <v>1</v>
      </c>
      <c r="O26" s="9">
        <f t="shared" si="0"/>
        <v>7</v>
      </c>
      <c r="P26" s="48">
        <f t="shared" si="1"/>
        <v>10</v>
      </c>
      <c r="Q26" s="47"/>
      <c r="R26" s="49">
        <v>17</v>
      </c>
      <c r="T26" s="49">
        <v>10</v>
      </c>
      <c r="U26" s="10"/>
      <c r="V26" s="11">
        <v>46</v>
      </c>
      <c r="W26" s="48">
        <f t="shared" si="4"/>
        <v>55.2</v>
      </c>
      <c r="X26" s="12"/>
      <c r="Y26" s="55">
        <f t="shared" si="2"/>
        <v>92.2</v>
      </c>
      <c r="Z26" s="56" t="str">
        <f t="shared" si="3"/>
        <v>A</v>
      </c>
    </row>
    <row r="27" spans="1:27">
      <c r="D27" s="42">
        <v>8</v>
      </c>
      <c r="E27" s="42" t="s">
        <v>36</v>
      </c>
      <c r="F27" s="43" t="s">
        <v>85</v>
      </c>
      <c r="G27" s="44" t="s">
        <v>86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13">
        <v>1</v>
      </c>
      <c r="N27" s="2">
        <v>1</v>
      </c>
      <c r="O27" s="9">
        <f t="shared" ref="O27" si="5">SUM(H27:N27)</f>
        <v>2</v>
      </c>
      <c r="P27" s="48">
        <f t="shared" ref="P27" si="6">O27/7*10</f>
        <v>2.8571428571428568</v>
      </c>
      <c r="Q27" s="47"/>
      <c r="R27" s="49">
        <v>13</v>
      </c>
      <c r="T27" s="62"/>
      <c r="U27" s="10"/>
      <c r="V27" s="11">
        <v>38</v>
      </c>
      <c r="W27" s="48">
        <f t="shared" si="4"/>
        <v>45.6</v>
      </c>
      <c r="X27" s="12"/>
      <c r="Y27" s="55">
        <f>(R27/20*30)+W27+P27</f>
        <v>67.957142857142856</v>
      </c>
      <c r="Z27" s="56" t="str">
        <f t="shared" ref="Z27" si="7">IF(Y27&gt;=79.5,"A",IF(Y27&gt;=74.5,"B+",IF(Y27&gt;=69.5,"B",IF(Y27&gt;=64.5,"C+",IF(Y27&gt;=59.5,"C",IF(Y27&gt;=54.5,"D+",IF(Y27&gt;=44.5,"D",IF(Y27&lt;44.5,"FAIL"))))))))</f>
        <v>C+</v>
      </c>
      <c r="AA27" s="1" t="s">
        <v>87</v>
      </c>
    </row>
    <row r="29" spans="1:27">
      <c r="D29" s="67" t="s">
        <v>32</v>
      </c>
      <c r="E29" s="68"/>
      <c r="F29" s="68"/>
      <c r="G29" s="68"/>
    </row>
  </sheetData>
  <sortState ref="A5:AN26">
    <sortCondition ref="D5:D26"/>
  </sortState>
  <mergeCells count="3">
    <mergeCell ref="V2:W2"/>
    <mergeCell ref="Y2:Z2"/>
    <mergeCell ref="D29:G29"/>
  </mergeCells>
  <phoneticPr fontId="5" type="noConversion"/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4:O35"/>
  <sheetViews>
    <sheetView topLeftCell="B7" workbookViewId="0">
      <selection activeCell="E30" sqref="E30"/>
    </sheetView>
  </sheetViews>
  <sheetFormatPr defaultRowHeight="15"/>
  <cols>
    <col min="4" max="4" width="24.28515625" customWidth="1"/>
  </cols>
  <sheetData>
    <row r="4" spans="2:1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2:15"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</row>
    <row r="6" spans="2:1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2:1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2:1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2:15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2:15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2:15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2:15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2:15" ht="15.75" thickBot="1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2:15" ht="18.75">
      <c r="B14" s="27"/>
      <c r="C14" s="27"/>
      <c r="D14" s="1"/>
      <c r="E14" s="1"/>
      <c r="F14" s="1"/>
      <c r="G14" s="1"/>
      <c r="H14" s="1"/>
      <c r="I14" s="1"/>
      <c r="J14" s="1"/>
      <c r="K14" s="1"/>
      <c r="L14" s="1"/>
      <c r="M14" s="1"/>
      <c r="N14" s="69" t="s">
        <v>26</v>
      </c>
      <c r="O14" s="70"/>
    </row>
    <row r="15" spans="2:15">
      <c r="B15" s="1"/>
      <c r="C15" s="1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33"/>
      <c r="O15" s="34"/>
    </row>
    <row r="16" spans="2:1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33" t="s">
        <v>25</v>
      </c>
      <c r="O16" s="34">
        <f>COUNTIF(Scores!Z5:Z27,"A")</f>
        <v>16</v>
      </c>
    </row>
    <row r="17" spans="2:15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33" t="s">
        <v>24</v>
      </c>
      <c r="O17" s="34">
        <f>COUNTIF(Scores!Z5:Z27,"B+")</f>
        <v>3</v>
      </c>
    </row>
    <row r="18" spans="2:15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33" t="s">
        <v>19</v>
      </c>
      <c r="O18" s="34">
        <f>COUNTIF(Scores!Z5:Z27,"B")</f>
        <v>2</v>
      </c>
    </row>
    <row r="19" spans="2:15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33" t="s">
        <v>20</v>
      </c>
      <c r="O19" s="34">
        <f>COUNTIF(Scores!Z5:Z27,"C+")</f>
        <v>1</v>
      </c>
    </row>
    <row r="20" spans="2:1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33" t="s">
        <v>21</v>
      </c>
      <c r="O20" s="34">
        <f>COUNTIF(Scores!Z5:Z27,"C")</f>
        <v>0</v>
      </c>
    </row>
    <row r="21" spans="2:1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33" t="s">
        <v>22</v>
      </c>
      <c r="O21" s="34">
        <f>COUNTIF(Scores!Z5:Z27,"D+")</f>
        <v>0</v>
      </c>
    </row>
    <row r="22" spans="2:15">
      <c r="B22" s="1"/>
      <c r="C22" s="1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33" t="s">
        <v>23</v>
      </c>
      <c r="O22" s="34">
        <f>COUNTIF(Scores!Z5:Z27,"FAIL")</f>
        <v>1</v>
      </c>
    </row>
    <row r="23" spans="2:15" ht="15.75" thickBot="1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35" t="s">
        <v>27</v>
      </c>
      <c r="O23" s="36">
        <f>COUNTIF(Scores!Z5:Z27,"I")</f>
        <v>0</v>
      </c>
    </row>
    <row r="24" spans="2:1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2:1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2:1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2:1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2:1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2:1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2:1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2:15">
      <c r="B31" s="72" t="s">
        <v>89</v>
      </c>
      <c r="C31" s="73"/>
      <c r="D31" s="74"/>
      <c r="E31" s="32">
        <f>AVERAGE(Scores!W5:W27)</f>
        <v>47.582608695652169</v>
      </c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2:15">
      <c r="B32" s="71" t="s">
        <v>34</v>
      </c>
      <c r="C32" s="71"/>
      <c r="D32" s="71"/>
      <c r="E32" s="37">
        <f>AVERAGE(Scores!Y5:Y25)</f>
        <v>80.715646258503398</v>
      </c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2:15">
      <c r="B33" s="38" t="s">
        <v>31</v>
      </c>
      <c r="C33" s="38"/>
      <c r="D33" s="38"/>
      <c r="E33" s="38"/>
      <c r="F33" s="38"/>
      <c r="G33" s="38"/>
      <c r="H33" s="38"/>
      <c r="I33" s="1"/>
      <c r="J33" s="1"/>
      <c r="K33" s="1"/>
      <c r="L33" s="1"/>
      <c r="M33" s="1"/>
      <c r="N33" s="1"/>
      <c r="O33" s="1"/>
    </row>
    <row r="34" spans="2:15">
      <c r="B34" s="1"/>
    </row>
    <row r="35" spans="2:15">
      <c r="K35" s="1"/>
    </row>
  </sheetData>
  <mergeCells count="3">
    <mergeCell ref="N14:O14"/>
    <mergeCell ref="B32:D32"/>
    <mergeCell ref="B31:D31"/>
  </mergeCells>
  <phoneticPr fontId="5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Scores</vt:lpstr>
      <vt:lpstr>Results summary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Gareth</dc:creator>
  <cp:lastModifiedBy>Jirasak</cp:lastModifiedBy>
  <dcterms:created xsi:type="dcterms:W3CDTF">2009-12-15T00:51:19Z</dcterms:created>
  <dcterms:modified xsi:type="dcterms:W3CDTF">2013-08-16T12:05:26Z</dcterms:modified>
</cp:coreProperties>
</file>