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9735"/>
  </bookViews>
  <sheets>
    <sheet name="Scores" sheetId="1" r:id="rId1"/>
    <sheet name="Results summary" sheetId="2" r:id="rId2"/>
  </sheets>
  <definedNames>
    <definedName name="_xlnm._FilterDatabase" localSheetId="0" hidden="1">Scores!$A$5:$AD$14</definedName>
  </definedNames>
  <calcPr calcId="144525"/>
</workbook>
</file>

<file path=xl/calcChain.xml><?xml version="1.0" encoding="utf-8"?>
<calcChain xmlns="http://schemas.openxmlformats.org/spreadsheetml/2006/main"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5" i="1"/>
  <c r="P6" i="1" l="1"/>
  <c r="Q6" i="1" s="1"/>
  <c r="P12" i="1"/>
  <c r="Q12" i="1" s="1"/>
  <c r="P13" i="1"/>
  <c r="Q13" i="1" s="1"/>
  <c r="P14" i="1"/>
  <c r="Q14" i="1" s="1"/>
  <c r="P19" i="1"/>
  <c r="Q19" i="1" s="1"/>
  <c r="P20" i="1"/>
  <c r="Q20" i="1" s="1"/>
  <c r="P8" i="1"/>
  <c r="Q8" i="1" s="1"/>
  <c r="P9" i="1"/>
  <c r="Q9" i="1" s="1"/>
  <c r="P21" i="1"/>
  <c r="Q21" i="1" s="1"/>
  <c r="P10" i="1"/>
  <c r="Q10" i="1" s="1"/>
  <c r="P7" i="1"/>
  <c r="Q7" i="1" s="1"/>
  <c r="P11" i="1"/>
  <c r="Q11" i="1" s="1"/>
  <c r="P22" i="1"/>
  <c r="Q22" i="1" s="1"/>
  <c r="P15" i="1"/>
  <c r="Q15" i="1" s="1"/>
  <c r="P16" i="1"/>
  <c r="Q16" i="1" s="1"/>
  <c r="P17" i="1"/>
  <c r="Q17" i="1" s="1"/>
  <c r="P18" i="1"/>
  <c r="Q18" i="1" s="1"/>
  <c r="P5" i="1"/>
  <c r="Q5" i="1" s="1"/>
  <c r="T10" i="1" l="1"/>
  <c r="AB10" i="1" s="1"/>
  <c r="T15" i="1"/>
  <c r="AB15" i="1" s="1"/>
  <c r="T16" i="1"/>
  <c r="AB16" i="1" s="1"/>
  <c r="T17" i="1"/>
  <c r="AB17" i="1" s="1"/>
  <c r="T18" i="1"/>
  <c r="AB18" i="1" s="1"/>
  <c r="T9" i="1"/>
  <c r="AB9" i="1" s="1"/>
  <c r="T6" i="1"/>
  <c r="AB6" i="1" s="1"/>
  <c r="AC6" i="1" s="1"/>
  <c r="T12" i="1"/>
  <c r="AB12" i="1" s="1"/>
  <c r="T13" i="1"/>
  <c r="AB13" i="1" s="1"/>
  <c r="T14" i="1"/>
  <c r="AB14" i="1" s="1"/>
  <c r="T19" i="1"/>
  <c r="AB19" i="1" s="1"/>
  <c r="T20" i="1"/>
  <c r="AB20" i="1" s="1"/>
  <c r="T8" i="1"/>
  <c r="AB8" i="1" s="1"/>
  <c r="T7" i="1"/>
  <c r="AB7" i="1" s="1"/>
  <c r="T21" i="1"/>
  <c r="AB21" i="1" s="1"/>
  <c r="T11" i="1"/>
  <c r="AB11" i="1" s="1"/>
  <c r="T22" i="1"/>
  <c r="AB22" i="1" s="1"/>
  <c r="T5" i="1"/>
  <c r="AB5" i="1" s="1"/>
  <c r="AC16" i="1" l="1"/>
  <c r="AC11" i="1"/>
  <c r="AC18" i="1"/>
  <c r="AC9" i="1"/>
  <c r="AC22" i="1"/>
  <c r="AC17" i="1"/>
  <c r="AC15" i="1"/>
  <c r="AC10" i="1"/>
  <c r="AC21" i="1"/>
  <c r="AC7" i="1"/>
  <c r="AC8" i="1"/>
  <c r="AC20" i="1"/>
  <c r="AC19" i="1"/>
  <c r="AC14" i="1"/>
  <c r="AC13" i="1"/>
  <c r="AC12" i="1"/>
  <c r="AC5" i="1"/>
  <c r="E31" i="2"/>
  <c r="O17" i="2" l="1"/>
  <c r="E32" i="2"/>
  <c r="O19" i="2" l="1"/>
  <c r="O22" i="2"/>
  <c r="O21" i="2"/>
  <c r="O20" i="2"/>
  <c r="O24" i="2"/>
  <c r="O23" i="2"/>
  <c r="O16" i="2"/>
  <c r="O18" i="2"/>
</calcChain>
</file>

<file path=xl/sharedStrings.xml><?xml version="1.0" encoding="utf-8"?>
<sst xmlns="http://schemas.openxmlformats.org/spreadsheetml/2006/main" count="87" uniqueCount="86">
  <si>
    <t>No.</t>
  </si>
  <si>
    <t>Group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</si>
  <si>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</si>
  <si>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</si>
  <si>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</si>
  <si>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</si>
  <si>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</si>
  <si>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</si>
  <si>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</si>
  <si>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</si>
  <si>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</si>
  <si>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</si>
  <si>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</si>
  <si>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</si>
  <si>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</si>
  <si>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</si>
  <si>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</si>
  <si>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</si>
  <si>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</si>
  <si>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</si>
  <si>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</si>
  <si>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</si>
  <si>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</si>
  <si>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</si>
  <si>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</si>
  <si>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</si>
  <si>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</si>
  <si>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</si>
  <si>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</si>
  <si>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</si>
  <si>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</si>
  <si>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D</t>
  </si>
  <si>
    <t>ID Number</t>
  </si>
  <si>
    <t>Score</t>
  </si>
  <si>
    <t>/20</t>
  </si>
  <si>
    <t>ID</t>
  </si>
  <si>
    <t>Score out of 20</t>
  </si>
  <si>
    <t>Average score on the exam (mean)   (out of 60)</t>
  </si>
  <si>
    <t>L7</t>
  </si>
  <si>
    <t>L8</t>
  </si>
  <si>
    <t>L9</t>
  </si>
  <si>
    <t>/9</t>
  </si>
  <si>
    <t>/10</t>
  </si>
  <si>
    <t>/30</t>
  </si>
  <si>
    <t>GASPER</t>
  </si>
  <si>
    <t>PALISKA</t>
  </si>
  <si>
    <t>KEVIN</t>
  </si>
  <si>
    <t>LEWIS</t>
  </si>
  <si>
    <t>Presentation</t>
  </si>
  <si>
    <t>/50</t>
  </si>
  <si>
    <t>DEAN</t>
  </si>
  <si>
    <t>SRIRINTUSED</t>
  </si>
  <si>
    <t>RUDI</t>
  </si>
  <si>
    <t>SNYMAN</t>
  </si>
  <si>
    <t>KELLEHER</t>
  </si>
  <si>
    <t>MARKUS</t>
  </si>
  <si>
    <t>BRAUN</t>
  </si>
  <si>
    <t>JAMES</t>
  </si>
  <si>
    <t>MALKIN</t>
  </si>
  <si>
    <t>JONATHAN</t>
  </si>
  <si>
    <t>LEPAROUX</t>
  </si>
  <si>
    <t>SIYABONGA</t>
  </si>
  <si>
    <t>NTULI</t>
  </si>
  <si>
    <t xml:space="preserve">DUANGKAMON </t>
  </si>
  <si>
    <t>THONGTUN</t>
  </si>
  <si>
    <t>NANT WIN</t>
  </si>
  <si>
    <t>PA</t>
  </si>
  <si>
    <t>JULIEN</t>
  </si>
  <si>
    <t>HORCHOLLE</t>
  </si>
  <si>
    <t>MATTHEW</t>
  </si>
  <si>
    <t>MURT</t>
  </si>
  <si>
    <t>BURASETH</t>
  </si>
  <si>
    <t>ARTHAN</t>
  </si>
  <si>
    <t>KETSIRI</t>
  </si>
  <si>
    <t>SINTHOPWICHANON</t>
  </si>
  <si>
    <t>PRAPAWAN</t>
  </si>
  <si>
    <t>SILASUWAN</t>
  </si>
  <si>
    <t>UZMA</t>
  </si>
  <si>
    <t>MALENG</t>
  </si>
  <si>
    <t>PITSACHA</t>
  </si>
  <si>
    <t>LAKSANA</t>
  </si>
  <si>
    <t>TIMOTHY</t>
  </si>
  <si>
    <t>Quizzes</t>
  </si>
  <si>
    <t>Quiz 1</t>
  </si>
  <si>
    <t>Quiz 2</t>
  </si>
  <si>
    <t>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</si>
</sst>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63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0" fontId="6" fillId="6" borderId="5" xfId="0" applyFont="1" applyFill="1" applyBorder="1" applyAlignment="1" applyProtection="1"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87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87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87" fontId="3" fillId="9" borderId="2" xfId="0" applyNumberFormat="1" applyFont="1" applyFill="1" applyBorder="1" applyAlignment="1" applyProtection="1">
      <alignment horizontal="center" wrapText="1"/>
    </xf>
    <xf numFmtId="14" fontId="8" fillId="9" borderId="2" xfId="0" applyNumberFormat="1" applyFont="1" applyFill="1" applyBorder="1" applyAlignment="1" applyProtection="1">
      <alignment horizontal="center" wrapText="1"/>
      <protection locked="0"/>
    </xf>
    <xf numFmtId="0" fontId="11" fillId="9" borderId="2" xfId="0" applyFont="1" applyFill="1" applyBorder="1" applyAlignment="1">
      <alignment horizontal="center"/>
    </xf>
    <xf numFmtId="0" fontId="8" fillId="9" borderId="2" xfId="0" applyFont="1" applyFill="1" applyBorder="1" applyAlignment="1" applyProtection="1">
      <alignment horizontal="center"/>
      <protection locked="0"/>
    </xf>
    <xf numFmtId="16" fontId="16" fillId="5" borderId="2" xfId="0" applyNumberFormat="1" applyFont="1" applyFill="1" applyBorder="1" applyAlignment="1" applyProtection="1">
      <alignment horizontal="center" wrapText="1"/>
      <protection locked="0"/>
    </xf>
    <xf numFmtId="187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Protection="1">
      <protection locked="0"/>
    </xf>
    <xf numFmtId="0" fontId="1" fillId="10" borderId="2" xfId="0" applyFont="1" applyFill="1" applyBorder="1" applyAlignment="1" applyProtection="1">
      <alignment horizontal="left"/>
      <protection locked="0"/>
    </xf>
    <xf numFmtId="0" fontId="11" fillId="11" borderId="2" xfId="0" applyFont="1" applyFill="1" applyBorder="1" applyAlignment="1">
      <alignment horizontal="center"/>
    </xf>
    <xf numFmtId="0" fontId="17" fillId="0" borderId="0" xfId="0" applyFont="1" applyProtection="1">
      <protection locked="0"/>
    </xf>
    <xf numFmtId="187" fontId="12" fillId="9" borderId="2" xfId="0" applyNumberFormat="1" applyFont="1" applyFill="1" applyBorder="1" applyAlignment="1" applyProtection="1">
      <alignment horizontal="center"/>
    </xf>
    <xf numFmtId="0" fontId="1" fillId="12" borderId="2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 applyProtection="1">
      <protection locked="0"/>
    </xf>
    <xf numFmtId="0" fontId="1" fillId="1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655884613613583E-2"/>
                  <c:y val="1.338209501063562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8954381714431504E-2"/>
                  <c:y val="-7.54920326902269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8127379826509552E-2"/>
                  <c:y val="-0.173430110335734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2.9239057668398816E-3"/>
                  <c:y val="-2.646241494694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6.2736034513904845E-2"/>
                  <c:y val="-6.0544339540495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th-TH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'Results summary'!$N$16:$N$24</c:f>
              <c:strCache>
                <c:ptCount val="9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I</c:v>
                </c:pt>
              </c:strCache>
            </c:strRef>
          </c:cat>
          <c:val>
            <c:numRef>
              <c:f>'Results summary'!$O$16:$O$24</c:f>
              <c:numCache>
                <c:formatCode>General</c:formatCode>
                <c:ptCount val="9"/>
                <c:pt idx="0">
                  <c:v>11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673"/>
          <c:y val="9.2499906705974549E-2"/>
          <c:w val="6.0975697875822028E-2"/>
          <c:h val="0.8200009951362695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24993</xdr:colOff>
      <xdr:row>24</xdr:row>
      <xdr:rowOff>8955</xdr:rowOff>
    </xdr:from>
    <xdr:to>
      <xdr:col>4</xdr:col>
      <xdr:colOff>24993</xdr:colOff>
      <xdr:row>27</xdr:row>
      <xdr:rowOff>94680</xdr:rowOff>
    </xdr:to>
    <xdr:cxnSp macro="">
      <xdr:nvCxnSpPr>
        <xdr:cNvPr id="2" name="Straight Arrow Connector 2"/>
        <xdr:cNvCxnSpPr/>
      </xdr:nvCxnSpPr>
      <xdr:spPr>
        <a:xfrm>
          <a:off x="1802993" y="16360205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1">
            <a:defRPr sz="1000"/>
          </a:pPr>
          <a:r>
            <a:rPr lang="en-US" sz="1100" b="0" i="0" u="sng" strike="noStrike">
              <a:solidFill>
                <a:srgbClr val="000000"/>
              </a:solidFill>
              <a:latin typeface="Calibri"/>
            </a:rPr>
            <a:t>Results summary</a:t>
          </a:r>
        </a:p>
        <a:p>
          <a:pPr algn="l" rtl="1">
            <a:defRPr sz="1000"/>
          </a:pPr>
          <a:endParaRPr lang="en-US" sz="1100" b="0" i="0" u="sng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ENG 2401 (2015) Evening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4"/>
  <sheetViews>
    <sheetView tabSelected="1" zoomScale="90" zoomScaleNormal="90" workbookViewId="0">
      <pane xSplit="6" topLeftCell="X1" activePane="topRight" state="frozen"/>
      <selection activeCell="A3" sqref="A3"/>
      <selection pane="topRight" activeCell="AB13" sqref="AB13"/>
    </sheetView>
  </sheetViews>
  <sheetFormatPr defaultRowHeight="15" x14ac:dyDescent="0.25"/>
  <cols>
    <col min="1" max="1" width="4.5703125" style="1" customWidth="1"/>
    <col min="2" max="2" width="7.140625" style="3" bestFit="1" customWidth="1"/>
    <col min="3" max="3" width="1.42578125" style="3" hidden="1" customWidth="1"/>
    <col min="4" max="4" width="14.85546875" style="3" customWidth="1"/>
    <col min="5" max="5" width="24.5703125" style="1" customWidth="1"/>
    <col min="6" max="6" width="25.5703125" style="1" bestFit="1" customWidth="1"/>
    <col min="7" max="7" width="3.85546875" style="1" customWidth="1"/>
    <col min="8" max="15" width="3.5703125" style="1" customWidth="1"/>
    <col min="16" max="16" width="5.85546875" style="1" bestFit="1" customWidth="1"/>
    <col min="17" max="17" width="5.5703125" style="1" bestFit="1" customWidth="1"/>
    <col min="18" max="18" width="1.85546875" customWidth="1"/>
    <col min="19" max="19" width="15.140625" bestFit="1" customWidth="1"/>
    <col min="20" max="20" width="11.5703125" customWidth="1"/>
    <col min="21" max="21" width="3.140625" customWidth="1"/>
    <col min="22" max="23" width="11.5703125" customWidth="1"/>
    <col min="24" max="24" width="1.7109375" customWidth="1"/>
    <col min="25" max="25" width="6.85546875" style="1" customWidth="1"/>
    <col min="26" max="26" width="8.5703125" style="1" customWidth="1"/>
    <col min="27" max="27" width="3.5703125" style="1" customWidth="1"/>
    <col min="28" max="28" width="13" style="1" bestFit="1" customWidth="1"/>
    <col min="29" max="29" width="15.28515625" style="1" bestFit="1" customWidth="1"/>
    <col min="30" max="30" width="53.5703125" style="1" bestFit="1" customWidth="1"/>
    <col min="31" max="31" width="7.85546875" style="1" bestFit="1" customWidth="1"/>
    <col min="32" max="32" width="18.28515625" style="1" customWidth="1"/>
    <col min="33" max="33" width="34" style="1" customWidth="1"/>
    <col min="34" max="34" width="17.5703125" style="1" customWidth="1"/>
    <col min="35" max="41" width="9.140625" style="1"/>
    <col min="42" max="42" width="6.85546875" style="1" customWidth="1"/>
    <col min="43" max="16384" width="9.140625" style="1"/>
  </cols>
  <sheetData>
    <row r="2" spans="1:29" ht="18.75" x14ac:dyDescent="0.3">
      <c r="A2" s="16" t="s">
        <v>0</v>
      </c>
      <c r="B2" s="17" t="s">
        <v>1</v>
      </c>
      <c r="C2" s="17" t="s">
        <v>32</v>
      </c>
      <c r="D2" s="17" t="s">
        <v>35</v>
      </c>
      <c r="E2" s="17" t="s">
        <v>2</v>
      </c>
      <c r="F2" s="18" t="s">
        <v>3</v>
      </c>
      <c r="G2" s="32" t="s">
        <v>4</v>
      </c>
      <c r="H2" s="12"/>
      <c r="I2" s="12"/>
      <c r="J2" s="12"/>
      <c r="K2" s="12"/>
      <c r="L2" s="12"/>
      <c r="M2" s="12"/>
      <c r="N2" s="12"/>
      <c r="O2" s="12"/>
      <c r="P2" s="12"/>
      <c r="Q2" s="13"/>
      <c r="S2" s="56" t="s">
        <v>48</v>
      </c>
      <c r="T2" s="53"/>
      <c r="V2" s="56" t="s">
        <v>82</v>
      </c>
      <c r="W2" s="53"/>
      <c r="Y2" s="52" t="s">
        <v>5</v>
      </c>
      <c r="Z2" s="53"/>
      <c r="AA2" s="4"/>
      <c r="AB2" s="54" t="s">
        <v>6</v>
      </c>
      <c r="AC2" s="53"/>
    </row>
    <row r="3" spans="1:29" ht="23.25" x14ac:dyDescent="0.5">
      <c r="A3" s="19"/>
      <c r="B3" s="20"/>
      <c r="C3" s="20"/>
      <c r="D3" s="20"/>
      <c r="E3" s="21"/>
      <c r="F3" s="22"/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38</v>
      </c>
      <c r="N3" s="5" t="s">
        <v>39</v>
      </c>
      <c r="O3" s="5" t="s">
        <v>40</v>
      </c>
      <c r="P3" s="39" t="s">
        <v>25</v>
      </c>
      <c r="Q3" s="36" t="s">
        <v>26</v>
      </c>
      <c r="S3" s="46" t="s">
        <v>36</v>
      </c>
      <c r="T3" s="37" t="s">
        <v>30</v>
      </c>
      <c r="V3" s="37" t="s">
        <v>83</v>
      </c>
      <c r="W3" s="37" t="s">
        <v>84</v>
      </c>
      <c r="Y3" s="42" t="s">
        <v>33</v>
      </c>
      <c r="Z3" s="38" t="s">
        <v>13</v>
      </c>
      <c r="AA3" s="6"/>
      <c r="AB3" s="33" t="s">
        <v>6</v>
      </c>
      <c r="AC3" s="33" t="s">
        <v>14</v>
      </c>
    </row>
    <row r="4" spans="1:29" x14ac:dyDescent="0.25">
      <c r="P4" s="3" t="s">
        <v>41</v>
      </c>
      <c r="Q4" s="3" t="s">
        <v>42</v>
      </c>
      <c r="S4" s="15" t="s">
        <v>34</v>
      </c>
      <c r="T4" s="15" t="s">
        <v>43</v>
      </c>
      <c r="V4" s="15"/>
      <c r="W4" s="15"/>
      <c r="Y4" s="3" t="s">
        <v>85</v>
      </c>
      <c r="Z4" s="3" t="s">
        <v>49</v>
      </c>
      <c r="AB4" s="3" t="s">
        <v>15</v>
      </c>
    </row>
    <row r="5" spans="1:29" x14ac:dyDescent="0.25">
      <c r="B5" s="43">
        <v>1</v>
      </c>
      <c r="C5" s="43"/>
      <c r="D5" s="43">
        <v>5753020584</v>
      </c>
      <c r="E5" s="44" t="s">
        <v>50</v>
      </c>
      <c r="F5" s="45" t="s">
        <v>51</v>
      </c>
      <c r="G5" s="2">
        <v>1</v>
      </c>
      <c r="H5" s="2">
        <v>1</v>
      </c>
      <c r="I5" s="2">
        <v>1</v>
      </c>
      <c r="J5" s="11">
        <v>1</v>
      </c>
      <c r="K5" s="11">
        <v>1</v>
      </c>
      <c r="L5" s="11">
        <v>0</v>
      </c>
      <c r="M5" s="11">
        <v>1</v>
      </c>
      <c r="N5" s="11">
        <v>1</v>
      </c>
      <c r="O5" s="11">
        <v>1</v>
      </c>
      <c r="P5" s="7">
        <f t="shared" ref="P5:P22" si="0">SUM(G5:O5)</f>
        <v>8</v>
      </c>
      <c r="Q5" s="35">
        <f t="shared" ref="Q5:Q22" si="1">P5/9*10</f>
        <v>8.8888888888888893</v>
      </c>
      <c r="R5" s="34"/>
      <c r="S5" s="9">
        <v>15.5</v>
      </c>
      <c r="T5" s="48">
        <f t="shared" ref="T5:T22" si="2">S5</f>
        <v>15.5</v>
      </c>
      <c r="V5" s="48">
        <v>9.5</v>
      </c>
      <c r="W5" s="48">
        <v>10</v>
      </c>
      <c r="X5" s="8"/>
      <c r="Y5" s="9">
        <v>21</v>
      </c>
      <c r="Z5" s="35">
        <f>Y5*2</f>
        <v>42</v>
      </c>
      <c r="AA5" s="10"/>
      <c r="AB5" s="40">
        <f>Q5+Z5+T5+V5+W5</f>
        <v>85.888888888888886</v>
      </c>
      <c r="AC5" s="41" t="str">
        <f t="shared" ref="AC5:AC22" si="3">IF(AB5&gt;=79.5,"A",IF(AB5&gt;=74.5,"B+",IF(AB5&gt;=69.5,"B",IF(AB5&gt;=64.5,"C+",IF(AB5&gt;=59.5,"C",IF(AB5&gt;=54.5,"D+",IF(AB5&gt;=44.5,"D",IF(AB5&lt;44.5,"FAIL"))))))))</f>
        <v>A</v>
      </c>
    </row>
    <row r="6" spans="1:29" x14ac:dyDescent="0.25">
      <c r="B6" s="43">
        <v>1</v>
      </c>
      <c r="C6" s="43"/>
      <c r="D6" s="43">
        <v>5453021056</v>
      </c>
      <c r="E6" s="44" t="s">
        <v>52</v>
      </c>
      <c r="F6" s="45" t="s">
        <v>53</v>
      </c>
      <c r="G6" s="2">
        <v>1</v>
      </c>
      <c r="H6" s="2">
        <v>1</v>
      </c>
      <c r="I6" s="2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7">
        <f t="shared" si="0"/>
        <v>9</v>
      </c>
      <c r="Q6" s="35">
        <f t="shared" si="1"/>
        <v>10</v>
      </c>
      <c r="R6" s="34"/>
      <c r="S6" s="9">
        <v>15.5</v>
      </c>
      <c r="T6" s="48">
        <f t="shared" si="2"/>
        <v>15.5</v>
      </c>
      <c r="V6" s="48">
        <v>9.5</v>
      </c>
      <c r="W6" s="48">
        <v>10</v>
      </c>
      <c r="X6" s="8"/>
      <c r="Y6" s="9">
        <v>15</v>
      </c>
      <c r="Z6" s="35">
        <f t="shared" ref="Z6:Z22" si="4">Y6*2</f>
        <v>30</v>
      </c>
      <c r="AA6" s="10"/>
      <c r="AB6" s="40">
        <f t="shared" ref="AB6:AB22" si="5">Q6+Z6+T6+V6+W6</f>
        <v>75</v>
      </c>
      <c r="AC6" s="41" t="str">
        <f t="shared" si="3"/>
        <v>B+</v>
      </c>
    </row>
    <row r="7" spans="1:29" x14ac:dyDescent="0.25">
      <c r="B7" s="43">
        <v>1</v>
      </c>
      <c r="C7" s="43"/>
      <c r="D7" s="43">
        <v>5653000355</v>
      </c>
      <c r="E7" s="44" t="s">
        <v>44</v>
      </c>
      <c r="F7" s="45" t="s">
        <v>45</v>
      </c>
      <c r="G7" s="2">
        <v>1</v>
      </c>
      <c r="H7" s="2">
        <v>1</v>
      </c>
      <c r="I7" s="2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7">
        <f t="shared" si="0"/>
        <v>9</v>
      </c>
      <c r="Q7" s="35">
        <f t="shared" si="1"/>
        <v>10</v>
      </c>
      <c r="R7" s="34"/>
      <c r="S7" s="9">
        <v>15.5</v>
      </c>
      <c r="T7" s="48">
        <f t="shared" si="2"/>
        <v>15.5</v>
      </c>
      <c r="V7" s="48">
        <v>9.5</v>
      </c>
      <c r="W7" s="48">
        <v>10</v>
      </c>
      <c r="X7" s="8"/>
      <c r="Y7" s="9">
        <v>23</v>
      </c>
      <c r="Z7" s="35">
        <f t="shared" si="4"/>
        <v>46</v>
      </c>
      <c r="AA7" s="10"/>
      <c r="AB7" s="40">
        <f t="shared" si="5"/>
        <v>91</v>
      </c>
      <c r="AC7" s="41" t="str">
        <f t="shared" si="3"/>
        <v>A</v>
      </c>
    </row>
    <row r="8" spans="1:29" x14ac:dyDescent="0.25">
      <c r="B8" s="49">
        <v>2</v>
      </c>
      <c r="C8" s="49"/>
      <c r="D8" s="49">
        <v>5553020776</v>
      </c>
      <c r="E8" s="50" t="s">
        <v>63</v>
      </c>
      <c r="F8" s="51" t="s">
        <v>64</v>
      </c>
      <c r="G8" s="2">
        <v>1</v>
      </c>
      <c r="H8" s="2">
        <v>1</v>
      </c>
      <c r="I8" s="2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7">
        <f t="shared" si="0"/>
        <v>9</v>
      </c>
      <c r="Q8" s="35">
        <f t="shared" si="1"/>
        <v>10</v>
      </c>
      <c r="R8" s="34"/>
      <c r="S8" s="9">
        <v>15</v>
      </c>
      <c r="T8" s="48">
        <f t="shared" si="2"/>
        <v>15</v>
      </c>
      <c r="V8" s="48">
        <v>10</v>
      </c>
      <c r="W8" s="48">
        <v>10</v>
      </c>
      <c r="X8" s="8"/>
      <c r="Y8" s="9">
        <v>15</v>
      </c>
      <c r="Z8" s="35">
        <f t="shared" si="4"/>
        <v>30</v>
      </c>
      <c r="AA8" s="10"/>
      <c r="AB8" s="40">
        <f t="shared" si="5"/>
        <v>75</v>
      </c>
      <c r="AC8" s="41" t="str">
        <f t="shared" si="3"/>
        <v>B+</v>
      </c>
    </row>
    <row r="9" spans="1:29" x14ac:dyDescent="0.25">
      <c r="B9" s="49">
        <v>2</v>
      </c>
      <c r="C9" s="49"/>
      <c r="D9" s="49">
        <v>5553510081</v>
      </c>
      <c r="E9" s="50" t="s">
        <v>65</v>
      </c>
      <c r="F9" s="51" t="s">
        <v>66</v>
      </c>
      <c r="G9" s="2">
        <v>1</v>
      </c>
      <c r="H9" s="2">
        <v>1</v>
      </c>
      <c r="I9" s="2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7">
        <f t="shared" si="0"/>
        <v>9</v>
      </c>
      <c r="Q9" s="35">
        <f t="shared" si="1"/>
        <v>10</v>
      </c>
      <c r="R9" s="34"/>
      <c r="S9" s="9">
        <v>15</v>
      </c>
      <c r="T9" s="48">
        <f t="shared" si="2"/>
        <v>15</v>
      </c>
      <c r="V9" s="48">
        <v>10</v>
      </c>
      <c r="W9" s="48">
        <v>10</v>
      </c>
      <c r="X9" s="8"/>
      <c r="Y9" s="9">
        <v>20</v>
      </c>
      <c r="Z9" s="35">
        <f t="shared" si="4"/>
        <v>40</v>
      </c>
      <c r="AA9" s="10"/>
      <c r="AB9" s="40">
        <f t="shared" si="5"/>
        <v>85</v>
      </c>
      <c r="AC9" s="41" t="str">
        <f t="shared" si="3"/>
        <v>A</v>
      </c>
    </row>
    <row r="10" spans="1:29" x14ac:dyDescent="0.25">
      <c r="B10" s="49">
        <v>2</v>
      </c>
      <c r="C10" s="49"/>
      <c r="D10" s="49">
        <v>5653520154</v>
      </c>
      <c r="E10" s="50" t="s">
        <v>69</v>
      </c>
      <c r="F10" s="51" t="s">
        <v>70</v>
      </c>
      <c r="G10" s="2">
        <v>1</v>
      </c>
      <c r="H10" s="2">
        <v>1</v>
      </c>
      <c r="I10" s="2">
        <v>0</v>
      </c>
      <c r="J10" s="11">
        <v>1</v>
      </c>
      <c r="K10" s="11">
        <v>0</v>
      </c>
      <c r="L10" s="11">
        <v>1</v>
      </c>
      <c r="M10" s="11">
        <v>1</v>
      </c>
      <c r="N10" s="11">
        <v>1</v>
      </c>
      <c r="O10" s="11">
        <v>1</v>
      </c>
      <c r="P10" s="7">
        <f t="shared" si="0"/>
        <v>7</v>
      </c>
      <c r="Q10" s="35">
        <f t="shared" si="1"/>
        <v>7.7777777777777777</v>
      </c>
      <c r="R10" s="34"/>
      <c r="S10" s="9">
        <v>15</v>
      </c>
      <c r="T10" s="48">
        <f t="shared" si="2"/>
        <v>15</v>
      </c>
      <c r="V10" s="48">
        <v>10</v>
      </c>
      <c r="W10" s="48">
        <v>10</v>
      </c>
      <c r="X10" s="8"/>
      <c r="Y10" s="9">
        <v>24</v>
      </c>
      <c r="Z10" s="35">
        <f t="shared" si="4"/>
        <v>48</v>
      </c>
      <c r="AA10" s="10"/>
      <c r="AB10" s="40">
        <f t="shared" si="5"/>
        <v>90.777777777777771</v>
      </c>
      <c r="AC10" s="41" t="str">
        <f t="shared" si="3"/>
        <v>A</v>
      </c>
    </row>
    <row r="11" spans="1:29" x14ac:dyDescent="0.25">
      <c r="B11" s="49">
        <v>2</v>
      </c>
      <c r="C11" s="49"/>
      <c r="D11" s="49">
        <v>5453020751</v>
      </c>
      <c r="E11" s="50" t="s">
        <v>46</v>
      </c>
      <c r="F11" s="51" t="s">
        <v>47</v>
      </c>
      <c r="G11" s="2">
        <v>1</v>
      </c>
      <c r="H11" s="2">
        <v>1</v>
      </c>
      <c r="I11" s="2">
        <v>0</v>
      </c>
      <c r="J11" s="11">
        <v>1</v>
      </c>
      <c r="K11" s="11">
        <v>0</v>
      </c>
      <c r="L11" s="11">
        <v>1</v>
      </c>
      <c r="M11" s="11">
        <v>1</v>
      </c>
      <c r="N11" s="11">
        <v>1</v>
      </c>
      <c r="O11" s="11">
        <v>1</v>
      </c>
      <c r="P11" s="7">
        <f t="shared" si="0"/>
        <v>7</v>
      </c>
      <c r="Q11" s="35">
        <f t="shared" si="1"/>
        <v>7.7777777777777777</v>
      </c>
      <c r="R11" s="34"/>
      <c r="S11" s="9">
        <v>15</v>
      </c>
      <c r="T11" s="48">
        <f t="shared" si="2"/>
        <v>15</v>
      </c>
      <c r="V11" s="48">
        <v>10</v>
      </c>
      <c r="W11" s="48">
        <v>10</v>
      </c>
      <c r="X11" s="8"/>
      <c r="Y11" s="9">
        <v>25</v>
      </c>
      <c r="Z11" s="35">
        <f t="shared" si="4"/>
        <v>50</v>
      </c>
      <c r="AA11" s="10"/>
      <c r="AB11" s="40">
        <f t="shared" si="5"/>
        <v>92.777777777777771</v>
      </c>
      <c r="AC11" s="41" t="str">
        <f t="shared" si="3"/>
        <v>A</v>
      </c>
    </row>
    <row r="12" spans="1:29" x14ac:dyDescent="0.25">
      <c r="B12" s="43">
        <v>3</v>
      </c>
      <c r="C12" s="43"/>
      <c r="D12" s="43">
        <v>5753020451</v>
      </c>
      <c r="E12" s="44" t="s">
        <v>81</v>
      </c>
      <c r="F12" s="45" t="s">
        <v>54</v>
      </c>
      <c r="G12" s="2">
        <v>1</v>
      </c>
      <c r="H12" s="2">
        <v>0</v>
      </c>
      <c r="I12" s="2">
        <v>1</v>
      </c>
      <c r="J12" s="11">
        <v>1</v>
      </c>
      <c r="K12" s="11">
        <v>0</v>
      </c>
      <c r="L12" s="11">
        <v>1</v>
      </c>
      <c r="M12" s="11">
        <v>1</v>
      </c>
      <c r="N12" s="11">
        <v>1</v>
      </c>
      <c r="O12" s="11">
        <v>1</v>
      </c>
      <c r="P12" s="7">
        <f t="shared" si="0"/>
        <v>7</v>
      </c>
      <c r="Q12" s="35">
        <f t="shared" si="1"/>
        <v>7.7777777777777777</v>
      </c>
      <c r="R12" s="34"/>
      <c r="S12" s="9">
        <v>16.5</v>
      </c>
      <c r="T12" s="48">
        <f t="shared" si="2"/>
        <v>16.5</v>
      </c>
      <c r="V12" s="48">
        <v>9.5</v>
      </c>
      <c r="W12" s="48">
        <v>9.5</v>
      </c>
      <c r="X12" s="8"/>
      <c r="Y12" s="9">
        <v>23</v>
      </c>
      <c r="Z12" s="35">
        <f t="shared" si="4"/>
        <v>46</v>
      </c>
      <c r="AA12" s="10"/>
      <c r="AB12" s="40">
        <f t="shared" si="5"/>
        <v>89.277777777777771</v>
      </c>
      <c r="AC12" s="41" t="str">
        <f t="shared" si="3"/>
        <v>A</v>
      </c>
    </row>
    <row r="13" spans="1:29" x14ac:dyDescent="0.25">
      <c r="B13" s="43">
        <v>3</v>
      </c>
      <c r="C13" s="43"/>
      <c r="D13" s="43">
        <v>5753020436</v>
      </c>
      <c r="E13" s="44" t="s">
        <v>55</v>
      </c>
      <c r="F13" s="45" t="s">
        <v>56</v>
      </c>
      <c r="G13" s="2">
        <v>1</v>
      </c>
      <c r="H13" s="2">
        <v>1</v>
      </c>
      <c r="I13" s="2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7">
        <f t="shared" si="0"/>
        <v>9</v>
      </c>
      <c r="Q13" s="35">
        <f t="shared" si="1"/>
        <v>10</v>
      </c>
      <c r="R13" s="34"/>
      <c r="S13" s="9">
        <v>16.5</v>
      </c>
      <c r="T13" s="48">
        <f t="shared" si="2"/>
        <v>16.5</v>
      </c>
      <c r="V13" s="48">
        <v>9.5</v>
      </c>
      <c r="W13" s="48">
        <v>9.5</v>
      </c>
      <c r="X13" s="8"/>
      <c r="Y13" s="9">
        <v>25</v>
      </c>
      <c r="Z13" s="35">
        <f t="shared" si="4"/>
        <v>50</v>
      </c>
      <c r="AA13" s="10"/>
      <c r="AB13" s="40">
        <f t="shared" si="5"/>
        <v>95.5</v>
      </c>
      <c r="AC13" s="41" t="str">
        <f t="shared" si="3"/>
        <v>A</v>
      </c>
    </row>
    <row r="14" spans="1:29" x14ac:dyDescent="0.25">
      <c r="B14" s="43">
        <v>3</v>
      </c>
      <c r="C14" s="43"/>
      <c r="D14" s="43">
        <v>5753020386</v>
      </c>
      <c r="E14" s="44" t="s">
        <v>57</v>
      </c>
      <c r="F14" s="45" t="s">
        <v>58</v>
      </c>
      <c r="G14" s="2">
        <v>1</v>
      </c>
      <c r="H14" s="2">
        <v>1</v>
      </c>
      <c r="I14" s="2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7">
        <f t="shared" si="0"/>
        <v>9</v>
      </c>
      <c r="Q14" s="35">
        <f t="shared" si="1"/>
        <v>10</v>
      </c>
      <c r="R14" s="34"/>
      <c r="S14" s="9">
        <v>16.5</v>
      </c>
      <c r="T14" s="48">
        <f t="shared" si="2"/>
        <v>16.5</v>
      </c>
      <c r="V14" s="48">
        <v>9.5</v>
      </c>
      <c r="W14" s="48">
        <v>9.5</v>
      </c>
      <c r="X14" s="8"/>
      <c r="Y14" s="9">
        <v>25</v>
      </c>
      <c r="Z14" s="35">
        <f t="shared" si="4"/>
        <v>50</v>
      </c>
      <c r="AA14" s="10"/>
      <c r="AB14" s="40">
        <f t="shared" si="5"/>
        <v>95.5</v>
      </c>
      <c r="AC14" s="41" t="str">
        <f t="shared" si="3"/>
        <v>A</v>
      </c>
    </row>
    <row r="15" spans="1:29" x14ac:dyDescent="0.25">
      <c r="B15" s="49">
        <v>4</v>
      </c>
      <c r="C15" s="49"/>
      <c r="D15" s="49">
        <v>5753020410</v>
      </c>
      <c r="E15" s="50" t="s">
        <v>73</v>
      </c>
      <c r="F15" s="51" t="s">
        <v>74</v>
      </c>
      <c r="G15" s="2">
        <v>1</v>
      </c>
      <c r="H15" s="2">
        <v>1</v>
      </c>
      <c r="I15" s="2">
        <v>0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7">
        <f t="shared" si="0"/>
        <v>8</v>
      </c>
      <c r="Q15" s="35">
        <f t="shared" si="1"/>
        <v>8.8888888888888893</v>
      </c>
      <c r="R15" s="34"/>
      <c r="S15" s="9">
        <v>15.5</v>
      </c>
      <c r="T15" s="48">
        <f t="shared" si="2"/>
        <v>15.5</v>
      </c>
      <c r="V15" s="48">
        <v>6</v>
      </c>
      <c r="W15" s="48">
        <v>9</v>
      </c>
      <c r="X15" s="8"/>
      <c r="Y15" s="9">
        <v>22</v>
      </c>
      <c r="Z15" s="35">
        <f t="shared" si="4"/>
        <v>44</v>
      </c>
      <c r="AA15" s="10"/>
      <c r="AB15" s="40">
        <f t="shared" si="5"/>
        <v>83.388888888888886</v>
      </c>
      <c r="AC15" s="41" t="str">
        <f t="shared" si="3"/>
        <v>A</v>
      </c>
    </row>
    <row r="16" spans="1:29" x14ac:dyDescent="0.25">
      <c r="B16" s="49">
        <v>4</v>
      </c>
      <c r="C16" s="49"/>
      <c r="D16" s="49">
        <v>5553520098</v>
      </c>
      <c r="E16" s="50" t="s">
        <v>75</v>
      </c>
      <c r="F16" s="51" t="s">
        <v>76</v>
      </c>
      <c r="G16" s="2">
        <v>1</v>
      </c>
      <c r="H16" s="2">
        <v>0</v>
      </c>
      <c r="I16" s="2">
        <v>1</v>
      </c>
      <c r="J16" s="11">
        <v>1</v>
      </c>
      <c r="K16" s="11">
        <v>0</v>
      </c>
      <c r="L16" s="11">
        <v>1</v>
      </c>
      <c r="M16" s="11">
        <v>1</v>
      </c>
      <c r="N16" s="11">
        <v>1</v>
      </c>
      <c r="O16" s="11">
        <v>1</v>
      </c>
      <c r="P16" s="7">
        <f t="shared" si="0"/>
        <v>7</v>
      </c>
      <c r="Q16" s="35">
        <f t="shared" si="1"/>
        <v>7.7777777777777777</v>
      </c>
      <c r="R16" s="34"/>
      <c r="S16" s="9">
        <v>15.5</v>
      </c>
      <c r="T16" s="48">
        <f t="shared" si="2"/>
        <v>15.5</v>
      </c>
      <c r="V16" s="48">
        <v>6</v>
      </c>
      <c r="W16" s="48">
        <v>9</v>
      </c>
      <c r="X16" s="8"/>
      <c r="Y16" s="9">
        <v>20</v>
      </c>
      <c r="Z16" s="35">
        <f t="shared" si="4"/>
        <v>40</v>
      </c>
      <c r="AA16" s="10"/>
      <c r="AB16" s="40">
        <f t="shared" si="5"/>
        <v>78.277777777777771</v>
      </c>
      <c r="AC16" s="41" t="str">
        <f t="shared" si="3"/>
        <v>B+</v>
      </c>
    </row>
    <row r="17" spans="2:30" x14ac:dyDescent="0.25">
      <c r="B17" s="49">
        <v>4</v>
      </c>
      <c r="C17" s="49"/>
      <c r="D17" s="49">
        <v>5753020469</v>
      </c>
      <c r="E17" s="50" t="s">
        <v>77</v>
      </c>
      <c r="F17" s="51" t="s">
        <v>78</v>
      </c>
      <c r="G17" s="2">
        <v>1</v>
      </c>
      <c r="H17" s="2">
        <v>1</v>
      </c>
      <c r="I17" s="2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7">
        <f t="shared" si="0"/>
        <v>9</v>
      </c>
      <c r="Q17" s="35">
        <f t="shared" si="1"/>
        <v>10</v>
      </c>
      <c r="R17" s="34"/>
      <c r="S17" s="9">
        <v>15.5</v>
      </c>
      <c r="T17" s="48">
        <f t="shared" si="2"/>
        <v>15.5</v>
      </c>
      <c r="V17" s="48">
        <v>6</v>
      </c>
      <c r="W17" s="48">
        <v>9</v>
      </c>
      <c r="X17" s="8"/>
      <c r="Y17" s="9">
        <v>19</v>
      </c>
      <c r="Z17" s="35">
        <f t="shared" si="4"/>
        <v>38</v>
      </c>
      <c r="AA17" s="10"/>
      <c r="AB17" s="40">
        <f t="shared" si="5"/>
        <v>78.5</v>
      </c>
      <c r="AC17" s="41" t="str">
        <f t="shared" si="3"/>
        <v>B+</v>
      </c>
    </row>
    <row r="18" spans="2:30" x14ac:dyDescent="0.25">
      <c r="B18" s="49">
        <v>4</v>
      </c>
      <c r="C18" s="49"/>
      <c r="D18" s="49">
        <v>5753020600</v>
      </c>
      <c r="E18" s="50" t="s">
        <v>79</v>
      </c>
      <c r="F18" s="51" t="s">
        <v>80</v>
      </c>
      <c r="G18" s="2">
        <v>1</v>
      </c>
      <c r="H18" s="2">
        <v>1</v>
      </c>
      <c r="I18" s="2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7">
        <f t="shared" si="0"/>
        <v>9</v>
      </c>
      <c r="Q18" s="35">
        <f t="shared" si="1"/>
        <v>10</v>
      </c>
      <c r="R18" s="34"/>
      <c r="S18" s="9">
        <v>15.5</v>
      </c>
      <c r="T18" s="48">
        <f t="shared" si="2"/>
        <v>15.5</v>
      </c>
      <c r="V18" s="48">
        <v>6</v>
      </c>
      <c r="W18" s="48">
        <v>9</v>
      </c>
      <c r="X18" s="8"/>
      <c r="Y18" s="9">
        <v>18</v>
      </c>
      <c r="Z18" s="35">
        <f t="shared" si="4"/>
        <v>36</v>
      </c>
      <c r="AA18" s="10"/>
      <c r="AB18" s="40">
        <f t="shared" si="5"/>
        <v>76.5</v>
      </c>
      <c r="AC18" s="41" t="str">
        <f t="shared" si="3"/>
        <v>B+</v>
      </c>
      <c r="AD18" s="47"/>
    </row>
    <row r="19" spans="2:30" x14ac:dyDescent="0.25">
      <c r="B19" s="43">
        <v>5</v>
      </c>
      <c r="C19" s="43"/>
      <c r="D19" s="43">
        <v>5753020394</v>
      </c>
      <c r="E19" s="44" t="s">
        <v>59</v>
      </c>
      <c r="F19" s="45" t="s">
        <v>60</v>
      </c>
      <c r="G19" s="2">
        <v>1</v>
      </c>
      <c r="H19" s="2">
        <v>0</v>
      </c>
      <c r="I19" s="2">
        <v>1</v>
      </c>
      <c r="J19" s="11">
        <v>1</v>
      </c>
      <c r="K19" s="11">
        <v>0</v>
      </c>
      <c r="L19" s="11">
        <v>1</v>
      </c>
      <c r="M19" s="11">
        <v>1</v>
      </c>
      <c r="N19" s="11">
        <v>1</v>
      </c>
      <c r="O19" s="11">
        <v>1</v>
      </c>
      <c r="P19" s="7">
        <f t="shared" si="0"/>
        <v>7</v>
      </c>
      <c r="Q19" s="35">
        <f t="shared" si="1"/>
        <v>7.7777777777777777</v>
      </c>
      <c r="R19" s="34"/>
      <c r="S19" s="9">
        <v>12</v>
      </c>
      <c r="T19" s="48">
        <f t="shared" si="2"/>
        <v>12</v>
      </c>
      <c r="V19" s="48">
        <v>9</v>
      </c>
      <c r="W19" s="48">
        <v>9.5</v>
      </c>
      <c r="X19" s="8"/>
      <c r="Y19" s="9">
        <v>23</v>
      </c>
      <c r="Z19" s="35">
        <f t="shared" si="4"/>
        <v>46</v>
      </c>
      <c r="AA19" s="10"/>
      <c r="AB19" s="40">
        <f t="shared" si="5"/>
        <v>84.277777777777771</v>
      </c>
      <c r="AC19" s="41" t="str">
        <f t="shared" si="3"/>
        <v>A</v>
      </c>
    </row>
    <row r="20" spans="2:30" x14ac:dyDescent="0.25">
      <c r="B20" s="43">
        <v>5</v>
      </c>
      <c r="C20" s="43"/>
      <c r="D20" s="43">
        <v>5753020444</v>
      </c>
      <c r="E20" s="44" t="s">
        <v>61</v>
      </c>
      <c r="F20" s="45" t="s">
        <v>62</v>
      </c>
      <c r="G20" s="2">
        <v>1</v>
      </c>
      <c r="H20" s="2">
        <v>1</v>
      </c>
      <c r="I20" s="2">
        <v>1</v>
      </c>
      <c r="J20" s="11">
        <v>1</v>
      </c>
      <c r="K20" s="11">
        <v>1</v>
      </c>
      <c r="L20" s="11">
        <v>0</v>
      </c>
      <c r="M20" s="11">
        <v>1</v>
      </c>
      <c r="N20" s="11">
        <v>1</v>
      </c>
      <c r="O20" s="11">
        <v>1</v>
      </c>
      <c r="P20" s="7">
        <f t="shared" si="0"/>
        <v>8</v>
      </c>
      <c r="Q20" s="35">
        <f t="shared" si="1"/>
        <v>8.8888888888888893</v>
      </c>
      <c r="R20" s="34"/>
      <c r="S20" s="9">
        <v>12</v>
      </c>
      <c r="T20" s="48">
        <f t="shared" si="2"/>
        <v>12</v>
      </c>
      <c r="V20" s="48">
        <v>9</v>
      </c>
      <c r="W20" s="48">
        <v>9.5</v>
      </c>
      <c r="X20" s="8"/>
      <c r="Y20" s="9">
        <v>21</v>
      </c>
      <c r="Z20" s="35">
        <f t="shared" si="4"/>
        <v>42</v>
      </c>
      <c r="AA20" s="10"/>
      <c r="AB20" s="40">
        <f t="shared" si="5"/>
        <v>81.388888888888886</v>
      </c>
      <c r="AC20" s="41" t="str">
        <f t="shared" si="3"/>
        <v>A</v>
      </c>
    </row>
    <row r="21" spans="2:30" x14ac:dyDescent="0.25">
      <c r="B21" s="43">
        <v>5</v>
      </c>
      <c r="C21" s="43"/>
      <c r="D21" s="43">
        <v>5753020402</v>
      </c>
      <c r="E21" s="44" t="s">
        <v>67</v>
      </c>
      <c r="F21" s="45" t="s">
        <v>68</v>
      </c>
      <c r="G21" s="2">
        <v>1</v>
      </c>
      <c r="H21" s="2">
        <v>1</v>
      </c>
      <c r="I21" s="2">
        <v>1</v>
      </c>
      <c r="J21" s="11">
        <v>0</v>
      </c>
      <c r="K21" s="11">
        <v>1</v>
      </c>
      <c r="L21" s="11">
        <v>0</v>
      </c>
      <c r="M21" s="11">
        <v>1</v>
      </c>
      <c r="N21" s="11">
        <v>1</v>
      </c>
      <c r="O21" s="11">
        <v>1</v>
      </c>
      <c r="P21" s="7">
        <f t="shared" si="0"/>
        <v>7</v>
      </c>
      <c r="Q21" s="35">
        <f t="shared" si="1"/>
        <v>7.7777777777777777</v>
      </c>
      <c r="R21" s="34"/>
      <c r="S21" s="9">
        <v>12</v>
      </c>
      <c r="T21" s="48">
        <f t="shared" si="2"/>
        <v>12</v>
      </c>
      <c r="V21" s="48">
        <v>0</v>
      </c>
      <c r="W21" s="48">
        <v>9.5</v>
      </c>
      <c r="X21" s="8"/>
      <c r="Y21" s="9">
        <v>16</v>
      </c>
      <c r="Z21" s="35">
        <f t="shared" si="4"/>
        <v>32</v>
      </c>
      <c r="AA21" s="10"/>
      <c r="AB21" s="40">
        <f t="shared" si="5"/>
        <v>61.277777777777779</v>
      </c>
      <c r="AC21" s="41" t="str">
        <f t="shared" si="3"/>
        <v>C</v>
      </c>
    </row>
    <row r="22" spans="2:30" x14ac:dyDescent="0.25">
      <c r="B22" s="43">
        <v>5</v>
      </c>
      <c r="C22" s="43"/>
      <c r="D22" s="43">
        <v>5653020296</v>
      </c>
      <c r="E22" s="44" t="s">
        <v>71</v>
      </c>
      <c r="F22" s="45" t="s">
        <v>72</v>
      </c>
      <c r="G22" s="2">
        <v>1</v>
      </c>
      <c r="H22" s="2">
        <v>1</v>
      </c>
      <c r="I22" s="2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7">
        <f t="shared" si="0"/>
        <v>9</v>
      </c>
      <c r="Q22" s="35">
        <f t="shared" si="1"/>
        <v>10</v>
      </c>
      <c r="R22" s="34"/>
      <c r="S22" s="9">
        <v>12</v>
      </c>
      <c r="T22" s="48">
        <f t="shared" si="2"/>
        <v>12</v>
      </c>
      <c r="V22" s="48">
        <v>9</v>
      </c>
      <c r="W22" s="48">
        <v>9.5</v>
      </c>
      <c r="X22" s="8"/>
      <c r="Y22" s="9">
        <v>16</v>
      </c>
      <c r="Z22" s="35">
        <f t="shared" si="4"/>
        <v>32</v>
      </c>
      <c r="AA22" s="10"/>
      <c r="AB22" s="40">
        <f t="shared" si="5"/>
        <v>72.5</v>
      </c>
      <c r="AC22" s="41" t="str">
        <f t="shared" si="3"/>
        <v>B</v>
      </c>
    </row>
    <row r="24" spans="2:30" x14ac:dyDescent="0.25">
      <c r="B24" s="55" t="s">
        <v>28</v>
      </c>
      <c r="C24" s="55"/>
      <c r="D24" s="55"/>
      <c r="E24" s="55"/>
      <c r="F24" s="55"/>
    </row>
  </sheetData>
  <sortState ref="A5:AM22">
    <sortCondition ref="B5:B22"/>
  </sortState>
  <mergeCells count="5">
    <mergeCell ref="Y2:Z2"/>
    <mergeCell ref="AB2:AC2"/>
    <mergeCell ref="B24:F24"/>
    <mergeCell ref="S2:T2"/>
    <mergeCell ref="V2:W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A4" workbookViewId="0">
      <selection activeCell="O16" sqref="O16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3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57" t="s">
        <v>23</v>
      </c>
      <c r="O14" s="58"/>
    </row>
    <row r="15" spans="2:15" x14ac:dyDescent="0.25">
      <c r="B15" s="1"/>
      <c r="C15" s="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6"/>
      <c r="O15" s="27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6" t="s">
        <v>22</v>
      </c>
      <c r="O16" s="27">
        <f>COUNTIF(Scores!AC5:AC22,"A")</f>
        <v>11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6" t="s">
        <v>21</v>
      </c>
      <c r="O17" s="27">
        <f>COUNTIF(Scores!AC5:AC22,"B+")</f>
        <v>5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6" t="s">
        <v>16</v>
      </c>
      <c r="O18" s="27">
        <f>COUNTIF(Scores!AC5:AC22,"B")</f>
        <v>1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6" t="s">
        <v>17</v>
      </c>
      <c r="O19" s="27">
        <f>COUNTIF(Scores!AC5:AC22,"C+")</f>
        <v>0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6" t="s">
        <v>18</v>
      </c>
      <c r="O20" s="27">
        <f>COUNTIF(Scores!AC4:AC22,"C")</f>
        <v>1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6" t="s">
        <v>19</v>
      </c>
      <c r="O21" s="27">
        <f>COUNTIF(Scores!AC5:AC22,"D+")</f>
        <v>0</v>
      </c>
    </row>
    <row r="22" spans="2:15" x14ac:dyDescent="0.25">
      <c r="B22" s="1"/>
      <c r="C22" s="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6" t="s">
        <v>31</v>
      </c>
      <c r="O22" s="27">
        <f>COUNTIF(Scores!AC5:AC22,"D")</f>
        <v>0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6" t="s">
        <v>20</v>
      </c>
      <c r="O23" s="27">
        <f>COUNTIF(Scores!AC5:AC22,"FAIL")</f>
        <v>0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8" t="s">
        <v>24</v>
      </c>
      <c r="O24" s="29">
        <f>COUNTIF(Scores!AC5:AC22,"I")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0" t="s">
        <v>37</v>
      </c>
      <c r="C31" s="61"/>
      <c r="D31" s="62"/>
      <c r="E31" s="25">
        <f>AVERAGE(Scores!Z5:Z22)</f>
        <v>41.222222222222221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59" t="s">
        <v>29</v>
      </c>
      <c r="C32" s="59"/>
      <c r="D32" s="59"/>
      <c r="E32" s="30">
        <f>AVERAGE(Scores!AB5:AB22)</f>
        <v>82.879629629629633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1" t="s">
        <v>27</v>
      </c>
      <c r="C33" s="31"/>
      <c r="D33" s="31"/>
      <c r="E33" s="31"/>
      <c r="F33" s="31"/>
      <c r="G33" s="31"/>
      <c r="H33" s="31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Jirasak</cp:lastModifiedBy>
  <dcterms:created xsi:type="dcterms:W3CDTF">2009-12-15T00:51:19Z</dcterms:created>
  <dcterms:modified xsi:type="dcterms:W3CDTF">2015-08-25T11:43:10Z</dcterms:modified>
</cp:coreProperties>
</file>